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<sst xmlns="http://schemas.openxmlformats.org/spreadsheetml/2006/main" count="367" uniqueCount="308">
  <si>
    <t>Lovosice</t>
  </si>
  <si>
    <t>Kolín</t>
  </si>
  <si>
    <t>Česká Třebová</t>
  </si>
  <si>
    <t>Olomouc</t>
  </si>
  <si>
    <t>Vsetín</t>
  </si>
  <si>
    <t>Most</t>
  </si>
  <si>
    <t>Chomutov</t>
  </si>
  <si>
    <t>Karlovy Vary</t>
  </si>
  <si>
    <t>Sokolov</t>
  </si>
  <si>
    <t>Cheb</t>
  </si>
  <si>
    <t>Beroun</t>
  </si>
  <si>
    <t>Domažlice</t>
  </si>
  <si>
    <t>Klatovy</t>
  </si>
  <si>
    <t>Benešov</t>
  </si>
  <si>
    <t>Tábor</t>
  </si>
  <si>
    <t>České Budějovice</t>
  </si>
  <si>
    <t>Strakonice</t>
  </si>
  <si>
    <t>Liberec</t>
  </si>
  <si>
    <t>Uherské Hradiště</t>
  </si>
  <si>
    <t>Hodonín</t>
  </si>
  <si>
    <t>Břeclav</t>
  </si>
  <si>
    <t>Veselí n.M.</t>
  </si>
  <si>
    <t>Brno</t>
  </si>
  <si>
    <t>Pardubice</t>
  </si>
  <si>
    <t>Kutná Hora</t>
  </si>
  <si>
    <t>Žďár n.S.</t>
  </si>
  <si>
    <t>Přerov</t>
  </si>
  <si>
    <t>Jeseník</t>
  </si>
  <si>
    <t>Kladno</t>
  </si>
  <si>
    <t>Žatec</t>
  </si>
  <si>
    <t>Havlíčkův Brod</t>
  </si>
  <si>
    <t>Jindřichův Hradec</t>
  </si>
  <si>
    <t>Studénka</t>
  </si>
  <si>
    <t>Valašské Meziříčí</t>
  </si>
  <si>
    <t>Mělník</t>
  </si>
  <si>
    <t>Litoměřice</t>
  </si>
  <si>
    <t>Turnov</t>
  </si>
  <si>
    <t>Tanvald</t>
  </si>
  <si>
    <t>Chlumec n.C.</t>
  </si>
  <si>
    <t>Náchod</t>
  </si>
  <si>
    <t>Jaroměř</t>
  </si>
  <si>
    <t>Bruntál</t>
  </si>
  <si>
    <t>Krnov</t>
  </si>
  <si>
    <t>KARLOVARSKÝ KRAJ</t>
  </si>
  <si>
    <t>Mariánské Lázně</t>
  </si>
  <si>
    <t>ÚSTECKÝ KRAJ</t>
  </si>
  <si>
    <t>Teplice v Č.</t>
  </si>
  <si>
    <t>Ústí n.L.</t>
  </si>
  <si>
    <t>Děčín</t>
  </si>
  <si>
    <t>Louny</t>
  </si>
  <si>
    <t>Kadaň</t>
  </si>
  <si>
    <t>Litvínov</t>
  </si>
  <si>
    <t>Bílina</t>
  </si>
  <si>
    <t>Č.Kamenice</t>
  </si>
  <si>
    <t>Rumburk</t>
  </si>
  <si>
    <t>Roudnice n.L.</t>
  </si>
  <si>
    <t>LIBERECKÝ KRAJ</t>
  </si>
  <si>
    <t>Jablonec n.N.</t>
  </si>
  <si>
    <t>Česká Lípa</t>
  </si>
  <si>
    <t>Semily</t>
  </si>
  <si>
    <t>Frýdlant</t>
  </si>
  <si>
    <t>Ž.Brod</t>
  </si>
  <si>
    <t>KRÁLOVÉHRADECKÝ KRAJ</t>
  </si>
  <si>
    <t>Hradec Králové</t>
  </si>
  <si>
    <t>Jičín</t>
  </si>
  <si>
    <t>Trutnov</t>
  </si>
  <si>
    <t>Rychnov n.K.</t>
  </si>
  <si>
    <t>Broumov</t>
  </si>
  <si>
    <t>Vrchlabí</t>
  </si>
  <si>
    <t>PARDUBICKÝ KRAJ</t>
  </si>
  <si>
    <t>Chrudim</t>
  </si>
  <si>
    <t>Ústí n.O.</t>
  </si>
  <si>
    <t>Svitavy</t>
  </si>
  <si>
    <t>Letohrad</t>
  </si>
  <si>
    <t>Přelouč</t>
  </si>
  <si>
    <t>Choceň</t>
  </si>
  <si>
    <t>Polička</t>
  </si>
  <si>
    <t>VYSOČINA</t>
  </si>
  <si>
    <t>Jihlava</t>
  </si>
  <si>
    <t>Třebíč</t>
  </si>
  <si>
    <t>Pelhřimov</t>
  </si>
  <si>
    <t>Humpolec</t>
  </si>
  <si>
    <t>Mor.Budějovice</t>
  </si>
  <si>
    <t>Nové Město n.M.</t>
  </si>
  <si>
    <t>Velké Meziříčí</t>
  </si>
  <si>
    <t>JIHOČESKÝ KRAJ</t>
  </si>
  <si>
    <t>Český Krumlov</t>
  </si>
  <si>
    <t>Prachatice</t>
  </si>
  <si>
    <t>Písek</t>
  </si>
  <si>
    <t>Milevsko</t>
  </si>
  <si>
    <t>Soběslav</t>
  </si>
  <si>
    <t>Třeboň</t>
  </si>
  <si>
    <t>Č.Velenice</t>
  </si>
  <si>
    <t>PLZEŇSKÝ KRAJ</t>
  </si>
  <si>
    <t>Plzeň</t>
  </si>
  <si>
    <t>Tachov</t>
  </si>
  <si>
    <t>Rokycany</t>
  </si>
  <si>
    <t>Nepomuk</t>
  </si>
  <si>
    <t>Sušice</t>
  </si>
  <si>
    <t>STŘEDOČESKÝ KRAJ + HL.M.PRAHA</t>
  </si>
  <si>
    <t>Praha</t>
  </si>
  <si>
    <t>Příbram</t>
  </si>
  <si>
    <t>Nymburk</t>
  </si>
  <si>
    <t>Ml.Boleslav</t>
  </si>
  <si>
    <t>Rakovník</t>
  </si>
  <si>
    <t>Vlaším</t>
  </si>
  <si>
    <t>Čáslav</t>
  </si>
  <si>
    <t>Poděbrady</t>
  </si>
  <si>
    <t>Neratovice</t>
  </si>
  <si>
    <t>Kralupy n.Vlt.</t>
  </si>
  <si>
    <t>Slaný</t>
  </si>
  <si>
    <t>JIHOMORAVSKÝ KRAJ</t>
  </si>
  <si>
    <t>Znojmo</t>
  </si>
  <si>
    <t>Blansko</t>
  </si>
  <si>
    <t>Vyškov</t>
  </si>
  <si>
    <t>Tišnov</t>
  </si>
  <si>
    <t>Boskovice</t>
  </si>
  <si>
    <t>Kyjov</t>
  </si>
  <si>
    <t>ZLÍNSKÝ KRAJ</t>
  </si>
  <si>
    <t>Zlín</t>
  </si>
  <si>
    <t>Kroměříž</t>
  </si>
  <si>
    <t>Uh.Brod</t>
  </si>
  <si>
    <t>Otrokovice</t>
  </si>
  <si>
    <t>OLOMOUCKÝ KRAJ</t>
  </si>
  <si>
    <t>Prostějov</t>
  </si>
  <si>
    <t>Šumperk</t>
  </si>
  <si>
    <t>Šternberk</t>
  </si>
  <si>
    <t>Uničov</t>
  </si>
  <si>
    <t>Zábřeh n.M.</t>
  </si>
  <si>
    <t>Litovel</t>
  </si>
  <si>
    <t>MORAVSKOSLEZSKÝ KRAJ</t>
  </si>
  <si>
    <t>Ostrava</t>
  </si>
  <si>
    <t>Karviná</t>
  </si>
  <si>
    <t>Opava</t>
  </si>
  <si>
    <t>Nový Jičín</t>
  </si>
  <si>
    <t>Frýdek-Místek</t>
  </si>
  <si>
    <t>Český Těšín</t>
  </si>
  <si>
    <t>Třinec</t>
  </si>
  <si>
    <t>Havířov</t>
  </si>
  <si>
    <t>Kopřivnice</t>
  </si>
  <si>
    <t>bez uzlu</t>
  </si>
  <si>
    <t>uzel v 00</t>
  </si>
  <si>
    <t>bez</t>
  </si>
  <si>
    <t>00</t>
  </si>
  <si>
    <t>přibližný uzel ve 30</t>
  </si>
  <si>
    <t>uzel 15/45</t>
  </si>
  <si>
    <t>uzel ve 30</t>
  </si>
  <si>
    <t>15/45</t>
  </si>
  <si>
    <t>Hostinné (město)</t>
  </si>
  <si>
    <t>uzel 15/45 (??)</t>
  </si>
  <si>
    <t>Rýmařov</t>
  </si>
  <si>
    <t>Frenštát n.O.</t>
  </si>
  <si>
    <t>Frýdlant n.O.</t>
  </si>
  <si>
    <t>Nový Bor</t>
  </si>
  <si>
    <t>JŘ 08/09</t>
  </si>
  <si>
    <t>NÁVRH</t>
  </si>
  <si>
    <t>R uzel v 00, Sp uzel 15/45; Os uzel ve 30</t>
  </si>
  <si>
    <t>EC uzel v 00; R, Os 090 uzel ve 30; R, Os 081 uzel 15/45</t>
  </si>
  <si>
    <t>uzel volně v 00</t>
  </si>
  <si>
    <t>uzel volně ve 30</t>
  </si>
  <si>
    <t>uzel 15/45; Os v 00</t>
  </si>
  <si>
    <t>R 030, Os 035 v 00; R 035 volně ve 30; Os 030 15/45</t>
  </si>
  <si>
    <t>R 15/45; Os 035, Koř ccca ve 30; Lib -</t>
  </si>
  <si>
    <t>R cca 15/45; Os v 00</t>
  </si>
  <si>
    <t>R volně v 15/45; Os uzel ve 30; 070 bez některých vazeb</t>
  </si>
  <si>
    <t>R 030 v 00; Os 030, 037 ve 30; 086 15/45-45/15; 089 00 i 30</t>
  </si>
  <si>
    <t>uzel v 00, R 031 a Os 020 ve 30</t>
  </si>
  <si>
    <t>032, 045 a příj. 047 ve 30; z 040 v 15/45; od. 047 v 00</t>
  </si>
  <si>
    <t>Sp od Starkoče uzel v 00; Os uzel 15/45</t>
  </si>
  <si>
    <t>uzel ve 30; Os z 020 volně</t>
  </si>
  <si>
    <t>uzel 15/45 od Trutnova a od Sp z ChnC; od Sp z Tr uzel v 00</t>
  </si>
  <si>
    <t>uzel 15/45 (Os od Pbic volně)</t>
  </si>
  <si>
    <t>R, Os 261 uzel 15/45; Os 260 uzel ve 30</t>
  </si>
  <si>
    <t>021 a příj. od Králíků uzel ve 30; zbytek Os 024 uzel 15/45</t>
  </si>
  <si>
    <t>Vysoké Mýto</t>
  </si>
  <si>
    <t>uzel v 00 od Svitav; od Chrudimi -</t>
  </si>
  <si>
    <t>uzel ve 30; Os od HB uzel v 00</t>
  </si>
  <si>
    <t>Hlinsko v Č.</t>
  </si>
  <si>
    <t>Chotěboř</t>
  </si>
  <si>
    <t>R a Os 240 uzel ve 30; Os uzel 15/45</t>
  </si>
  <si>
    <t>bez uzlu; teoreticky by mohl být uzel ve 30, od Tábora volně</t>
  </si>
  <si>
    <t>uzel 15</t>
  </si>
  <si>
    <t>uzel v 00; Os 230, 250; odj.237 uzel ve 30</t>
  </si>
  <si>
    <t>uzel v 00; Os 220 velmi volně</t>
  </si>
  <si>
    <t>uzel 15/45; Os bez uzlu</t>
  </si>
  <si>
    <t>00 směr ČV; 45 směr VnL</t>
  </si>
  <si>
    <t>R uzel v 00; Os 200 uzel 15/45; Os 201 uzel ve 30</t>
  </si>
  <si>
    <t>uzel v 00 (??), 199 bez uzlu</t>
  </si>
  <si>
    <t>uzel ve 30; Os uzel volně v 00</t>
  </si>
  <si>
    <t>uzel cca 15/45; Os do Březnice v 00; Os 190 uzel ve 30</t>
  </si>
  <si>
    <t>R, Os 184 a 185 (oba velmi špatně) uzel 15/45; Os 180 uzel ve 30</t>
  </si>
  <si>
    <t>uzel ve 30; Os 170 uzel 15/45</t>
  </si>
  <si>
    <t>Stříbro</t>
  </si>
  <si>
    <t>uzel ve 30; Os uzel 15/45</t>
  </si>
  <si>
    <t>uzel v 00; Os od Stříbra ve 30</t>
  </si>
  <si>
    <t>R, Os do UB uzel 15/45; Os 340 a z UB uzel ve 30</t>
  </si>
  <si>
    <t>R uzel 15/30; Os uzel 00/45</t>
  </si>
  <si>
    <t>uzel 45</t>
  </si>
  <si>
    <t>R uzel v 00; ostatní velmi volně 15/45 s mnoha výjimkami</t>
  </si>
  <si>
    <t>R uzel 15/45; Os bez uzlu</t>
  </si>
  <si>
    <t>uzel 15/45; špička 30 (a 00)</t>
  </si>
  <si>
    <t>R a Os 273 uzel cca ve 30 (odj směr Červenka už 24); zbylé Os uzel v 00</t>
  </si>
  <si>
    <t>IC, R uzel v 00; Os uzel ve 30; Os 290 špička uzel 15/45</t>
  </si>
  <si>
    <t>uzel ve 30; Os uzel v 00</t>
  </si>
  <si>
    <t>R, Os 330 uzel ve 30; R/Ex Olo-Otr uzel 15/45; zbylé Os uzel v 00</t>
  </si>
  <si>
    <t>uzel cca ve 30 (s výjimkami)</t>
  </si>
  <si>
    <t>uzel cca ve 30</t>
  </si>
  <si>
    <t>IC, R, Os z Opa uzel v 00; Os 270 uzel 15/30; rychlé R Brn; Sp Opa-ČT uzel 15/45; pomalé R Brn, Os ČT-Opa uzel ve 30; Os směr ČT uzel v 15; Os 323 uzel 00/45 (špičkově i 30/15)</t>
  </si>
  <si>
    <t>uzel 15/45; Os 322 uzel ve 30</t>
  </si>
  <si>
    <t>uzel ve 30; IC uzel v 00</t>
  </si>
  <si>
    <t>uzel v 00; IC uzel cca ve 30</t>
  </si>
  <si>
    <t>uzel ve 30 (Os z Hul a Jak příj. 15)</t>
  </si>
  <si>
    <t>uzel v 00; Os 310 uzel 15/45; Os 292 bez uzlu</t>
  </si>
  <si>
    <t>uzel v 00,30 ČT-Ova; uzel 15/45 Ova-ČT</t>
  </si>
  <si>
    <t>uzel 15/45 (s mnoha výjimkami)</t>
  </si>
  <si>
    <t>Os 326 uzel ve 30; Os 278 uzel 15/45 s výjimkami</t>
  </si>
  <si>
    <t>R uzel v 00; Os uzel 15/45</t>
  </si>
  <si>
    <t>uzel v 00; Os 220 uzel ve 30</t>
  </si>
  <si>
    <t>uzel v 00; ve špičce i ve 30; Os od Loun ve 30</t>
  </si>
  <si>
    <t>uzel 15/45; Os 092 uzel ve 30</t>
  </si>
  <si>
    <t>uzel ve 30; od Kladna 45/15; od Mostu v 00</t>
  </si>
  <si>
    <t>R a Os do Rak uzel 15/45; Os 120 uzel ve 30; Os 093 uzel 15/30</t>
  </si>
  <si>
    <t>R uzel v 00; Os uzel ve 30</t>
  </si>
  <si>
    <t>R  a Os 092 uzel v 00; Os 070 a 074 uzel ve 30</t>
  </si>
  <si>
    <t>uzel ve 30; Os 064, 071 uzel 15/45</t>
  </si>
  <si>
    <t>Brandýs nad Labem</t>
  </si>
  <si>
    <t>Čelákovice</t>
  </si>
  <si>
    <t>Lysá nad Labem</t>
  </si>
  <si>
    <t>uzel 15/30; Os 074 uzel ve 30</t>
  </si>
  <si>
    <t>R, Os 255 uzel 15/45; Os uzel v 00</t>
  </si>
  <si>
    <t>R, Os 246, 330, 250 uzel ve 30; EC, IC uzel v 00</t>
  </si>
  <si>
    <t>R Ova uzel 15/45; R Olo, Os uzel v 00</t>
  </si>
  <si>
    <t>uzel v 00 a 30</t>
  </si>
  <si>
    <t>EC,R 260, R 240, 301, vše 340, Os Tiš-Bře, Os do MB, Os z Tře uzel 15/45; R 300, Os 260, Os do Kř, Os Bře-Tiš, Os z MB uzel v 00; Os z Kř Os do Tře uzel ve 30</t>
  </si>
  <si>
    <t>Ivančice</t>
  </si>
  <si>
    <t>uzel 00/30</t>
  </si>
  <si>
    <t>Bohumín</t>
  </si>
  <si>
    <t>Hlučín</t>
  </si>
  <si>
    <t>Rožnov p.R.</t>
  </si>
  <si>
    <t>Holešov</t>
  </si>
  <si>
    <t>Aš</t>
  </si>
  <si>
    <t>Chodov</t>
  </si>
  <si>
    <t>Ostrov n.O.</t>
  </si>
  <si>
    <t>Klášterec n.O.</t>
  </si>
  <si>
    <t>Varnsdorf</t>
  </si>
  <si>
    <t>Bystřice pod Hostýnem</t>
  </si>
  <si>
    <t>Příbor</t>
  </si>
  <si>
    <t>Litomyšl</t>
  </si>
  <si>
    <t>Nové Město nad Metují</t>
  </si>
  <si>
    <t>Lanškroun</t>
  </si>
  <si>
    <t>Kuřim</t>
  </si>
  <si>
    <t>Duchcov</t>
  </si>
  <si>
    <t>Štětí</t>
  </si>
  <si>
    <t>Hořice</t>
  </si>
  <si>
    <t>Mohelnice</t>
  </si>
  <si>
    <t>R uzel v 00; Os uzel ve 30 (s výjimkami)</t>
  </si>
  <si>
    <t>R uzel cca ve 30; Os bez uzlu</t>
  </si>
  <si>
    <t>Os z Mostu uzel v 00; Os z KV bez uzlu</t>
  </si>
  <si>
    <t>R uzel 15/45; Os uzel cca ve 30</t>
  </si>
  <si>
    <t>Os z Ryb uzel v 00; Os z Zit uzel v 00/30</t>
  </si>
  <si>
    <t>Hněvice</t>
  </si>
  <si>
    <t>R uzel volně kolem 30; Os uzel volně kolem 00</t>
  </si>
  <si>
    <t>R uzel cca ve 30; Os uzel v 00</t>
  </si>
  <si>
    <t>R, Os 030 uzel 15/45; R 032, Os 031 uzel 00,30; Os 032 uzel v 00</t>
  </si>
  <si>
    <t>uzel 30</t>
  </si>
  <si>
    <t>uzel 00 (plus EC, IC, Ex)</t>
  </si>
  <si>
    <t>uzel 30 (obvykle směr VM) / 00 (obvykle směr Hul)</t>
  </si>
  <si>
    <t>R uzel 15/45; Os uzel v 00</t>
  </si>
  <si>
    <t>uzel 15/45; R 292 uzel ve 30</t>
  </si>
  <si>
    <t>uzel 15/45 s výjimkami</t>
  </si>
  <si>
    <t>uzel ve 30; R Ova-Brn 15/45</t>
  </si>
  <si>
    <t>30</t>
  </si>
  <si>
    <t>Nová Paka</t>
  </si>
  <si>
    <t>Bystříce n.P.</t>
  </si>
  <si>
    <t>max.</t>
  </si>
  <si>
    <t>Praha odpovídá Přelouči</t>
  </si>
  <si>
    <t>rozdíly</t>
  </si>
  <si>
    <t>k max.</t>
  </si>
  <si>
    <t>k min.</t>
  </si>
  <si>
    <t>od vrcholu</t>
  </si>
  <si>
    <t>%</t>
  </si>
  <si>
    <t>od vrchlu zpět</t>
  </si>
  <si>
    <t>přepočtení obyvatelé</t>
  </si>
  <si>
    <t>R, Os 123 ve 30; R 160, Os 130, 126 v 00; Os 135 -</t>
  </si>
  <si>
    <t>uzel v 00; R 160, Os ve 30</t>
  </si>
  <si>
    <t>uzel EC, R v 15/45; Os v 00; Os 131 ve 30</t>
  </si>
  <si>
    <t>z Teplic volně 15/45, z Mostu/Hrobu -</t>
  </si>
  <si>
    <t>uzel v 00; Os 090 ve 30, Os 087 uzel 00+30</t>
  </si>
  <si>
    <t>uzel volně v 00 (příj. 014 někdy i ve 37)</t>
  </si>
  <si>
    <t>uzel volně ve 30; Os 020 uzel v 00</t>
  </si>
  <si>
    <t>15</t>
  </si>
  <si>
    <t>uzel v 00; 194, 196, 199 bez uzlu</t>
  </si>
  <si>
    <t>45</t>
  </si>
  <si>
    <t>uzel 15/45; R 072 uzel v 00, Os směr Nym 30</t>
  </si>
  <si>
    <t>R uzel v 00; Os 230 uzel 15/45</t>
  </si>
  <si>
    <t>uzel v 00; R 072 uzel 15/45; Os 060 uzel ve 30</t>
  </si>
  <si>
    <t>R uzel 15/45; Os uzel v 00 (s výjimkami), 236 -</t>
  </si>
  <si>
    <t>R uzel v 00; R 072 uzel ve 30; Os uzel 15/45</t>
  </si>
  <si>
    <t>Dvůr Králové n. L.</t>
  </si>
  <si>
    <t>Hranice na M.</t>
  </si>
  <si>
    <t>uzel ve 30; IC uzel v 00; EC, R 072, 080 uzel 15/45</t>
  </si>
  <si>
    <t>uzel v 00; EC, Os 120, 091 uzel ve 30; Os 231, 070 uzel 15/45</t>
  </si>
  <si>
    <t>Moravská Třebová</t>
  </si>
  <si>
    <t>uzel 00 s mnoha výjimkami</t>
  </si>
  <si>
    <t>EC, IC, Os 010, 031, odj. 238 uzel ve 30; R uzel v 00; Os 238 příj. -</t>
  </si>
  <si>
    <t>poč. obyv.</t>
  </si>
  <si>
    <t>poč. obyv. (tis.)</t>
  </si>
  <si>
    <t>Celá ČR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</si>
</sst>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3" fontId="0" fillId="0" borderId="0" xfId="0" applyNumberFormat="1" applyAlignment="1">
      <alignment/>
    </xf>
    <xf numFmtId="2" fontId="0" fillId="0" borderId="0" xfId="19" applyNumberForma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2" fontId="0" fillId="2" borderId="0" xfId="19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/>
    </xf>
    <xf numFmtId="2" fontId="0" fillId="3" borderId="0" xfId="19" applyNumberFormat="1" applyFill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shrinkToFit="1"/>
    </xf>
    <xf numFmtId="2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1.421875" style="2" customWidth="1"/>
    <col min="2" max="2" width="42.8515625" style="1" customWidth="1"/>
    <col min="3" max="3" width="42.8515625" style="1" hidden="1" customWidth="1"/>
    <col min="4" max="4" width="10.00390625" style="0" bestFit="1" customWidth="1"/>
    <col min="5" max="5" width="9.7109375" style="0" customWidth="1"/>
    <col min="6" max="6" width="6.00390625" style="13" bestFit="1" customWidth="1"/>
    <col min="7" max="7" width="8.28125" style="0" bestFit="1" customWidth="1"/>
    <col min="8" max="8" width="6.00390625" style="13" bestFit="1" customWidth="1"/>
    <col min="9" max="9" width="8.28125" style="0" bestFit="1" customWidth="1"/>
    <col min="10" max="10" width="6.00390625" style="13" bestFit="1" customWidth="1"/>
    <col min="11" max="11" width="8.28125" style="0" bestFit="1" customWidth="1"/>
    <col min="12" max="12" width="6.00390625" style="13" bestFit="1" customWidth="1"/>
    <col min="13" max="13" width="7.140625" style="0" bestFit="1" customWidth="1"/>
    <col min="14" max="14" width="5.00390625" style="13" customWidth="1"/>
    <col min="15" max="15" width="6.57421875" style="0" customWidth="1"/>
    <col min="16" max="16" width="5.00390625" style="13" customWidth="1"/>
    <col min="17" max="17" width="6.57421875" style="0" customWidth="1"/>
  </cols>
  <sheetData>
    <row r="1" spans="2:17" s="1" customFormat="1" ht="25.5">
      <c r="B1" s="1" t="s">
        <v>154</v>
      </c>
      <c r="C1" s="1" t="s">
        <v>155</v>
      </c>
      <c r="D1" s="1" t="s">
        <v>305</v>
      </c>
      <c r="E1" s="1" t="s">
        <v>306</v>
      </c>
      <c r="F1" s="25" t="s">
        <v>143</v>
      </c>
      <c r="G1" s="26"/>
      <c r="H1" s="25" t="s">
        <v>271</v>
      </c>
      <c r="I1" s="26"/>
      <c r="J1" s="25" t="s">
        <v>147</v>
      </c>
      <c r="K1" s="26"/>
      <c r="L1" s="25" t="s">
        <v>142</v>
      </c>
      <c r="M1" s="26"/>
      <c r="N1" s="25" t="s">
        <v>290</v>
      </c>
      <c r="O1" s="26"/>
      <c r="P1" s="25" t="s">
        <v>292</v>
      </c>
      <c r="Q1" s="26"/>
    </row>
    <row r="2" spans="6:17" ht="12.75">
      <c r="F2" s="14"/>
      <c r="G2" s="8"/>
      <c r="H2" s="14"/>
      <c r="I2" s="8"/>
      <c r="J2" s="14"/>
      <c r="K2" s="8"/>
      <c r="L2" s="14"/>
      <c r="M2" s="8"/>
      <c r="N2" s="14"/>
      <c r="O2" s="8"/>
      <c r="P2" s="14"/>
      <c r="Q2" s="8"/>
    </row>
    <row r="3" ht="12.75">
      <c r="A3" s="2" t="s">
        <v>43</v>
      </c>
    </row>
    <row r="4" spans="1:17" ht="12.75">
      <c r="A4" s="2" t="s">
        <v>240</v>
      </c>
      <c r="B4" s="1" t="s">
        <v>141</v>
      </c>
      <c r="D4" s="6">
        <v>12957</v>
      </c>
      <c r="E4" s="9">
        <f>D4/1000</f>
        <v>12.957</v>
      </c>
      <c r="F4" s="13">
        <v>1</v>
      </c>
      <c r="G4" s="7">
        <f aca="true" t="shared" si="0" ref="G4:G10">E4*F4</f>
        <v>12.957</v>
      </c>
      <c r="I4" s="7">
        <f aca="true" t="shared" si="1" ref="I4:I10">E4*H4</f>
        <v>0</v>
      </c>
      <c r="K4" s="7">
        <f aca="true" t="shared" si="2" ref="K4:K10">E4*J4</f>
        <v>0</v>
      </c>
      <c r="M4" s="7">
        <f>E4*L4</f>
        <v>0</v>
      </c>
      <c r="O4" s="7">
        <f>N4*E4</f>
        <v>0</v>
      </c>
      <c r="Q4" s="7">
        <f>P4*E4</f>
        <v>0</v>
      </c>
    </row>
    <row r="5" spans="1:17" ht="12.75">
      <c r="A5" s="2" t="s">
        <v>9</v>
      </c>
      <c r="B5" s="1" t="s">
        <v>141</v>
      </c>
      <c r="D5" s="6">
        <v>34036</v>
      </c>
      <c r="E5" s="9">
        <f aca="true" t="shared" si="3" ref="E5:E69">D5/1000</f>
        <v>34.036</v>
      </c>
      <c r="F5" s="13">
        <v>1</v>
      </c>
      <c r="G5" s="7">
        <f t="shared" si="0"/>
        <v>34.036</v>
      </c>
      <c r="I5" s="7">
        <f t="shared" si="1"/>
        <v>0</v>
      </c>
      <c r="K5" s="7">
        <f t="shared" si="2"/>
        <v>0</v>
      </c>
      <c r="M5" s="7">
        <f aca="true" t="shared" si="4" ref="M5:M10">E5*L5</f>
        <v>0</v>
      </c>
      <c r="O5" s="7">
        <f aca="true" t="shared" si="5" ref="O5:O10">N5*E5</f>
        <v>0</v>
      </c>
      <c r="Q5" s="7">
        <f aca="true" t="shared" si="6" ref="Q5:Q10">P5*E5</f>
        <v>0</v>
      </c>
    </row>
    <row r="6" spans="1:17" ht="12.75">
      <c r="A6" s="2" t="s">
        <v>8</v>
      </c>
      <c r="B6" s="1" t="s">
        <v>145</v>
      </c>
      <c r="D6" s="6">
        <v>24456</v>
      </c>
      <c r="E6" s="9">
        <f t="shared" si="3"/>
        <v>24.456</v>
      </c>
      <c r="G6" s="7">
        <f t="shared" si="0"/>
        <v>0</v>
      </c>
      <c r="I6" s="7">
        <f t="shared" si="1"/>
        <v>0</v>
      </c>
      <c r="J6" s="13">
        <v>1</v>
      </c>
      <c r="K6" s="7">
        <f t="shared" si="2"/>
        <v>24.456</v>
      </c>
      <c r="M6" s="7">
        <f t="shared" si="4"/>
        <v>0</v>
      </c>
      <c r="O6" s="7">
        <f t="shared" si="5"/>
        <v>0</v>
      </c>
      <c r="Q6" s="7">
        <f t="shared" si="6"/>
        <v>0</v>
      </c>
    </row>
    <row r="7" spans="1:17" ht="12.75">
      <c r="A7" s="2" t="s">
        <v>241</v>
      </c>
      <c r="B7" s="1" t="s">
        <v>255</v>
      </c>
      <c r="D7" s="6">
        <v>14344</v>
      </c>
      <c r="E7" s="9">
        <f t="shared" si="3"/>
        <v>14.344</v>
      </c>
      <c r="F7" s="13">
        <v>0.5</v>
      </c>
      <c r="G7" s="7">
        <f t="shared" si="0"/>
        <v>7.172</v>
      </c>
      <c r="H7" s="13">
        <v>0.45</v>
      </c>
      <c r="I7" s="7">
        <f t="shared" si="1"/>
        <v>6.4548</v>
      </c>
      <c r="K7" s="7">
        <f t="shared" si="2"/>
        <v>0</v>
      </c>
      <c r="L7" s="13">
        <v>0.05</v>
      </c>
      <c r="M7" s="7">
        <f t="shared" si="4"/>
        <v>0.7172000000000001</v>
      </c>
      <c r="O7" s="7">
        <f t="shared" si="5"/>
        <v>0</v>
      </c>
      <c r="Q7" s="7">
        <f t="shared" si="6"/>
        <v>0</v>
      </c>
    </row>
    <row r="8" spans="1:17" ht="12.75">
      <c r="A8" s="2" t="s">
        <v>7</v>
      </c>
      <c r="B8" s="1" t="s">
        <v>141</v>
      </c>
      <c r="D8" s="6">
        <v>50691</v>
      </c>
      <c r="E8" s="9">
        <f t="shared" si="3"/>
        <v>50.691</v>
      </c>
      <c r="F8" s="13">
        <v>1</v>
      </c>
      <c r="G8" s="7">
        <f t="shared" si="0"/>
        <v>50.691</v>
      </c>
      <c r="I8" s="7">
        <f t="shared" si="1"/>
        <v>0</v>
      </c>
      <c r="K8" s="7">
        <f t="shared" si="2"/>
        <v>0</v>
      </c>
      <c r="M8" s="7">
        <f t="shared" si="4"/>
        <v>0</v>
      </c>
      <c r="O8" s="7">
        <f t="shared" si="5"/>
        <v>0</v>
      </c>
      <c r="Q8" s="7">
        <f t="shared" si="6"/>
        <v>0</v>
      </c>
    </row>
    <row r="9" spans="1:17" ht="12.75">
      <c r="A9" s="2" t="s">
        <v>242</v>
      </c>
      <c r="B9" s="1" t="s">
        <v>256</v>
      </c>
      <c r="D9" s="6">
        <v>17066</v>
      </c>
      <c r="E9" s="9">
        <f t="shared" si="3"/>
        <v>17.066</v>
      </c>
      <c r="G9" s="7">
        <f t="shared" si="0"/>
        <v>0</v>
      </c>
      <c r="H9" s="13">
        <v>0.5</v>
      </c>
      <c r="I9" s="7">
        <f t="shared" si="1"/>
        <v>8.533</v>
      </c>
      <c r="K9" s="7">
        <f t="shared" si="2"/>
        <v>0</v>
      </c>
      <c r="L9" s="13">
        <v>0.5</v>
      </c>
      <c r="M9" s="7">
        <f t="shared" si="4"/>
        <v>8.533</v>
      </c>
      <c r="O9" s="7">
        <f t="shared" si="5"/>
        <v>0</v>
      </c>
      <c r="Q9" s="7">
        <f t="shared" si="6"/>
        <v>0</v>
      </c>
    </row>
    <row r="10" spans="1:17" ht="12.75">
      <c r="A10" s="2" t="s">
        <v>44</v>
      </c>
      <c r="B10" s="1" t="s">
        <v>144</v>
      </c>
      <c r="D10" s="6">
        <v>13872</v>
      </c>
      <c r="E10" s="9">
        <f t="shared" si="3"/>
        <v>13.872</v>
      </c>
      <c r="G10" s="7">
        <f t="shared" si="0"/>
        <v>0</v>
      </c>
      <c r="H10" s="13">
        <v>1</v>
      </c>
      <c r="I10" s="7">
        <f t="shared" si="1"/>
        <v>13.872</v>
      </c>
      <c r="K10" s="7">
        <f t="shared" si="2"/>
        <v>0</v>
      </c>
      <c r="M10" s="7">
        <f t="shared" si="4"/>
        <v>0</v>
      </c>
      <c r="O10" s="7">
        <f t="shared" si="5"/>
        <v>0</v>
      </c>
      <c r="Q10" s="7">
        <f t="shared" si="6"/>
        <v>0</v>
      </c>
    </row>
    <row r="11" spans="4:17" ht="12.75">
      <c r="D11" s="6"/>
      <c r="E11" s="9"/>
      <c r="F11" s="10">
        <f>SUM(F4:F10)</f>
        <v>3.5</v>
      </c>
      <c r="G11" s="16">
        <f aca="true" t="shared" si="7" ref="G11:M11">SUM(G4:G10)</f>
        <v>104.856</v>
      </c>
      <c r="H11" s="10">
        <f t="shared" si="7"/>
        <v>1.95</v>
      </c>
      <c r="I11" s="16">
        <f t="shared" si="7"/>
        <v>28.8598</v>
      </c>
      <c r="J11" s="10">
        <f t="shared" si="7"/>
        <v>1</v>
      </c>
      <c r="K11" s="16">
        <f t="shared" si="7"/>
        <v>24.456</v>
      </c>
      <c r="L11" s="10">
        <f t="shared" si="7"/>
        <v>0.55</v>
      </c>
      <c r="M11" s="16">
        <f t="shared" si="7"/>
        <v>9.2502</v>
      </c>
      <c r="N11" s="10">
        <f>SUM(N4:N10)</f>
        <v>0</v>
      </c>
      <c r="O11" s="16">
        <f>SUM(O4:O10)</f>
        <v>0</v>
      </c>
      <c r="P11" s="10">
        <f>SUM(P4:P10)</f>
        <v>0</v>
      </c>
      <c r="Q11" s="16">
        <f>SUM(Q4:Q10)</f>
        <v>0</v>
      </c>
    </row>
    <row r="12" ht="12.75">
      <c r="E12" s="9"/>
    </row>
    <row r="13" spans="1:5" ht="12.75">
      <c r="A13" s="2" t="s">
        <v>45</v>
      </c>
      <c r="E13" s="9"/>
    </row>
    <row r="14" spans="1:17" ht="12.75">
      <c r="A14" s="2" t="s">
        <v>6</v>
      </c>
      <c r="B14" s="1" t="s">
        <v>284</v>
      </c>
      <c r="D14" s="6">
        <v>49817</v>
      </c>
      <c r="E14" s="9">
        <f t="shared" si="3"/>
        <v>49.817</v>
      </c>
      <c r="F14" s="13">
        <v>0.43</v>
      </c>
      <c r="G14" s="7">
        <f>E14*F14</f>
        <v>21.42131</v>
      </c>
      <c r="H14" s="13">
        <v>0.57</v>
      </c>
      <c r="I14" s="7">
        <f>E14*H14</f>
        <v>28.39569</v>
      </c>
      <c r="K14" s="7">
        <f>E14*J14</f>
        <v>0</v>
      </c>
      <c r="M14" s="7">
        <f>E14*L14</f>
        <v>0</v>
      </c>
      <c r="O14" s="7">
        <f>N14*E14</f>
        <v>0</v>
      </c>
      <c r="Q14" s="7">
        <f aca="true" t="shared" si="8" ref="Q14:Q33">P14*E14</f>
        <v>0</v>
      </c>
    </row>
    <row r="15" spans="1:17" ht="25.5">
      <c r="A15" s="2" t="s">
        <v>5</v>
      </c>
      <c r="B15" s="1" t="s">
        <v>283</v>
      </c>
      <c r="D15" s="6">
        <v>67691</v>
      </c>
      <c r="E15" s="9">
        <f t="shared" si="3"/>
        <v>67.691</v>
      </c>
      <c r="F15" s="13">
        <v>0.5</v>
      </c>
      <c r="G15" s="7">
        <f aca="true" t="shared" si="9" ref="G15:G33">E15*F15</f>
        <v>33.8455</v>
      </c>
      <c r="H15" s="13">
        <v>0.38</v>
      </c>
      <c r="I15" s="7">
        <f aca="true" t="shared" si="10" ref="I15:I33">E15*H15</f>
        <v>25.72258</v>
      </c>
      <c r="K15" s="7">
        <f aca="true" t="shared" si="11" ref="K15:K32">E15*J15</f>
        <v>0</v>
      </c>
      <c r="L15" s="13">
        <v>0.12</v>
      </c>
      <c r="M15" s="7">
        <f aca="true" t="shared" si="12" ref="M15:M33">E15*L15</f>
        <v>8.12292</v>
      </c>
      <c r="O15" s="7">
        <f aca="true" t="shared" si="13" ref="O15:O33">N15*E15</f>
        <v>0</v>
      </c>
      <c r="Q15" s="7">
        <f t="shared" si="8"/>
        <v>0</v>
      </c>
    </row>
    <row r="16" spans="1:17" ht="12.75">
      <c r="A16" s="2" t="s">
        <v>46</v>
      </c>
      <c r="B16" s="1" t="s">
        <v>141</v>
      </c>
      <c r="D16" s="6">
        <v>51046</v>
      </c>
      <c r="E16" s="9">
        <f t="shared" si="3"/>
        <v>51.046</v>
      </c>
      <c r="F16" s="13">
        <v>1</v>
      </c>
      <c r="G16" s="7">
        <f t="shared" si="9"/>
        <v>51.046</v>
      </c>
      <c r="I16" s="7">
        <f t="shared" si="10"/>
        <v>0</v>
      </c>
      <c r="K16" s="7">
        <f t="shared" si="11"/>
        <v>0</v>
      </c>
      <c r="M16" s="7">
        <f t="shared" si="12"/>
        <v>0</v>
      </c>
      <c r="O16" s="7">
        <f t="shared" si="13"/>
        <v>0</v>
      </c>
      <c r="Q16" s="7">
        <f t="shared" si="8"/>
        <v>0</v>
      </c>
    </row>
    <row r="17" spans="1:17" ht="12.75">
      <c r="A17" s="2" t="s">
        <v>47</v>
      </c>
      <c r="B17" s="1" t="s">
        <v>285</v>
      </c>
      <c r="D17" s="6">
        <v>94565</v>
      </c>
      <c r="E17" s="9">
        <f t="shared" si="3"/>
        <v>94.565</v>
      </c>
      <c r="F17" s="13">
        <v>0.45</v>
      </c>
      <c r="G17" s="7">
        <f t="shared" si="9"/>
        <v>42.55425</v>
      </c>
      <c r="H17" s="13">
        <v>0.1</v>
      </c>
      <c r="I17" s="7">
        <f t="shared" si="10"/>
        <v>9.4565</v>
      </c>
      <c r="J17" s="13">
        <v>0.45</v>
      </c>
      <c r="K17" s="7">
        <f t="shared" si="11"/>
        <v>42.55425</v>
      </c>
      <c r="M17" s="7">
        <f t="shared" si="12"/>
        <v>0</v>
      </c>
      <c r="O17" s="7">
        <f t="shared" si="13"/>
        <v>0</v>
      </c>
      <c r="Q17" s="7">
        <f t="shared" si="8"/>
        <v>0</v>
      </c>
    </row>
    <row r="18" spans="1:17" ht="25.5">
      <c r="A18" s="2" t="s">
        <v>48</v>
      </c>
      <c r="B18" s="1" t="s">
        <v>157</v>
      </c>
      <c r="D18" s="6">
        <v>52165</v>
      </c>
      <c r="E18" s="9">
        <f t="shared" si="3"/>
        <v>52.165</v>
      </c>
      <c r="F18" s="13">
        <v>0.29</v>
      </c>
      <c r="G18" s="7">
        <f t="shared" si="9"/>
        <v>15.127849999999999</v>
      </c>
      <c r="H18" s="13">
        <v>0.42</v>
      </c>
      <c r="I18" s="7">
        <f t="shared" si="10"/>
        <v>21.909299999999998</v>
      </c>
      <c r="J18" s="13">
        <v>0.29</v>
      </c>
      <c r="K18" s="7">
        <f t="shared" si="11"/>
        <v>15.127849999999999</v>
      </c>
      <c r="M18" s="7">
        <f t="shared" si="12"/>
        <v>0</v>
      </c>
      <c r="O18" s="7">
        <f t="shared" si="13"/>
        <v>0</v>
      </c>
      <c r="Q18" s="7">
        <f t="shared" si="8"/>
        <v>0</v>
      </c>
    </row>
    <row r="19" spans="1:17" ht="12.75">
      <c r="A19" s="2" t="s">
        <v>49</v>
      </c>
      <c r="B19" s="1" t="s">
        <v>146</v>
      </c>
      <c r="D19" s="6">
        <v>18844</v>
      </c>
      <c r="E19" s="9">
        <f t="shared" si="3"/>
        <v>18.844</v>
      </c>
      <c r="G19" s="7">
        <f t="shared" si="9"/>
        <v>0</v>
      </c>
      <c r="H19" s="13">
        <v>1</v>
      </c>
      <c r="I19" s="7">
        <f t="shared" si="10"/>
        <v>18.844</v>
      </c>
      <c r="K19" s="7">
        <f t="shared" si="11"/>
        <v>0</v>
      </c>
      <c r="M19" s="7">
        <f t="shared" si="12"/>
        <v>0</v>
      </c>
      <c r="O19" s="7">
        <f t="shared" si="13"/>
        <v>0</v>
      </c>
      <c r="Q19" s="7">
        <f t="shared" si="8"/>
        <v>0</v>
      </c>
    </row>
    <row r="20" spans="1:17" ht="12.75">
      <c r="A20" s="2" t="s">
        <v>35</v>
      </c>
      <c r="B20" s="1" t="s">
        <v>145</v>
      </c>
      <c r="D20" s="6">
        <v>23091</v>
      </c>
      <c r="E20" s="9">
        <f t="shared" si="3"/>
        <v>23.091</v>
      </c>
      <c r="G20" s="7">
        <f t="shared" si="9"/>
        <v>0</v>
      </c>
      <c r="I20" s="7">
        <f t="shared" si="10"/>
        <v>0</v>
      </c>
      <c r="J20" s="13">
        <v>1</v>
      </c>
      <c r="K20" s="7">
        <f t="shared" si="11"/>
        <v>23.091</v>
      </c>
      <c r="M20" s="7">
        <f t="shared" si="12"/>
        <v>0</v>
      </c>
      <c r="O20" s="7">
        <f t="shared" si="13"/>
        <v>0</v>
      </c>
      <c r="Q20" s="7">
        <f t="shared" si="8"/>
        <v>0</v>
      </c>
    </row>
    <row r="21" spans="1:17" ht="12.75">
      <c r="A21" s="2" t="s">
        <v>243</v>
      </c>
      <c r="B21" s="1" t="s">
        <v>257</v>
      </c>
      <c r="D21" s="6">
        <v>15546</v>
      </c>
      <c r="E21" s="9">
        <f t="shared" si="3"/>
        <v>15.546</v>
      </c>
      <c r="F21" s="13">
        <v>0.5</v>
      </c>
      <c r="G21" s="7">
        <f t="shared" si="9"/>
        <v>7.773</v>
      </c>
      <c r="I21" s="7">
        <f t="shared" si="10"/>
        <v>0</v>
      </c>
      <c r="K21" s="7">
        <f t="shared" si="11"/>
        <v>0</v>
      </c>
      <c r="L21" s="13">
        <v>0.5</v>
      </c>
      <c r="M21" s="7">
        <f t="shared" si="12"/>
        <v>7.773</v>
      </c>
      <c r="O21" s="7">
        <f t="shared" si="13"/>
        <v>0</v>
      </c>
      <c r="Q21" s="7">
        <f t="shared" si="8"/>
        <v>0</v>
      </c>
    </row>
    <row r="22" spans="1:17" ht="12.75">
      <c r="A22" s="2" t="s">
        <v>50</v>
      </c>
      <c r="B22" s="1" t="s">
        <v>145</v>
      </c>
      <c r="D22" s="6">
        <v>17676</v>
      </c>
      <c r="E22" s="9">
        <f t="shared" si="3"/>
        <v>17.676</v>
      </c>
      <c r="G22" s="7">
        <f t="shared" si="9"/>
        <v>0</v>
      </c>
      <c r="I22" s="7">
        <f t="shared" si="10"/>
        <v>0</v>
      </c>
      <c r="J22" s="13">
        <v>1</v>
      </c>
      <c r="K22" s="7">
        <f t="shared" si="11"/>
        <v>17.676</v>
      </c>
      <c r="M22" s="7">
        <f t="shared" si="12"/>
        <v>0</v>
      </c>
      <c r="O22" s="7">
        <f t="shared" si="13"/>
        <v>0</v>
      </c>
      <c r="Q22" s="7">
        <f t="shared" si="8"/>
        <v>0</v>
      </c>
    </row>
    <row r="23" spans="1:17" ht="12.75">
      <c r="A23" s="2" t="s">
        <v>29</v>
      </c>
      <c r="B23" s="1" t="s">
        <v>156</v>
      </c>
      <c r="D23" s="6">
        <v>19405</v>
      </c>
      <c r="E23" s="9">
        <f t="shared" si="3"/>
        <v>19.405</v>
      </c>
      <c r="F23" s="13">
        <v>0.4</v>
      </c>
      <c r="G23" s="7">
        <f t="shared" si="9"/>
        <v>7.7620000000000005</v>
      </c>
      <c r="H23" s="13">
        <v>0.2</v>
      </c>
      <c r="I23" s="7">
        <f t="shared" si="10"/>
        <v>3.8810000000000002</v>
      </c>
      <c r="J23" s="13">
        <v>0.4</v>
      </c>
      <c r="K23" s="7">
        <f t="shared" si="11"/>
        <v>7.7620000000000005</v>
      </c>
      <c r="M23" s="7">
        <f t="shared" si="12"/>
        <v>0</v>
      </c>
      <c r="O23" s="7">
        <f t="shared" si="13"/>
        <v>0</v>
      </c>
      <c r="Q23" s="7">
        <f t="shared" si="8"/>
        <v>0</v>
      </c>
    </row>
    <row r="24" spans="1:17" ht="12.75">
      <c r="A24" s="2" t="s">
        <v>51</v>
      </c>
      <c r="B24" s="1" t="s">
        <v>286</v>
      </c>
      <c r="D24" s="6">
        <v>27079</v>
      </c>
      <c r="E24" s="9">
        <f t="shared" si="3"/>
        <v>27.079</v>
      </c>
      <c r="G24" s="7">
        <f t="shared" si="9"/>
        <v>0</v>
      </c>
      <c r="I24" s="7">
        <f t="shared" si="10"/>
        <v>0</v>
      </c>
      <c r="J24" s="13">
        <v>0.33</v>
      </c>
      <c r="K24" s="7">
        <f t="shared" si="11"/>
        <v>8.93607</v>
      </c>
      <c r="L24" s="13">
        <v>0.67</v>
      </c>
      <c r="M24" s="7">
        <f t="shared" si="12"/>
        <v>18.14293</v>
      </c>
      <c r="O24" s="7">
        <f t="shared" si="13"/>
        <v>0</v>
      </c>
      <c r="Q24" s="7">
        <f t="shared" si="8"/>
        <v>0</v>
      </c>
    </row>
    <row r="25" spans="1:17" ht="12.75">
      <c r="A25" s="2" t="s">
        <v>52</v>
      </c>
      <c r="B25" s="1" t="s">
        <v>159</v>
      </c>
      <c r="D25" s="6">
        <v>15709</v>
      </c>
      <c r="E25" s="9">
        <f t="shared" si="3"/>
        <v>15.709</v>
      </c>
      <c r="G25" s="7">
        <f t="shared" si="9"/>
        <v>0</v>
      </c>
      <c r="H25" s="13">
        <v>1</v>
      </c>
      <c r="I25" s="7">
        <f t="shared" si="10"/>
        <v>15.709</v>
      </c>
      <c r="K25" s="7">
        <f t="shared" si="11"/>
        <v>0</v>
      </c>
      <c r="M25" s="7">
        <f t="shared" si="12"/>
        <v>0</v>
      </c>
      <c r="O25" s="7">
        <f t="shared" si="13"/>
        <v>0</v>
      </c>
      <c r="Q25" s="7">
        <f t="shared" si="8"/>
        <v>0</v>
      </c>
    </row>
    <row r="26" spans="1:17" ht="12.75">
      <c r="A26" s="2" t="s">
        <v>251</v>
      </c>
      <c r="B26" s="1" t="s">
        <v>258</v>
      </c>
      <c r="D26" s="6">
        <v>8937</v>
      </c>
      <c r="E26" s="9">
        <f t="shared" si="3"/>
        <v>8.937</v>
      </c>
      <c r="G26" s="7">
        <f t="shared" si="9"/>
        <v>0</v>
      </c>
      <c r="H26" s="13">
        <v>0.5</v>
      </c>
      <c r="I26" s="7">
        <f t="shared" si="10"/>
        <v>4.4685</v>
      </c>
      <c r="J26" s="13">
        <v>0.5</v>
      </c>
      <c r="K26" s="7">
        <f t="shared" si="11"/>
        <v>4.4685</v>
      </c>
      <c r="M26" s="7">
        <f t="shared" si="12"/>
        <v>0</v>
      </c>
      <c r="O26" s="7">
        <f t="shared" si="13"/>
        <v>0</v>
      </c>
      <c r="Q26" s="7">
        <f t="shared" si="8"/>
        <v>0</v>
      </c>
    </row>
    <row r="27" spans="1:17" ht="12.75">
      <c r="A27" s="2" t="s">
        <v>53</v>
      </c>
      <c r="B27" s="1" t="s">
        <v>158</v>
      </c>
      <c r="D27" s="6">
        <v>5501</v>
      </c>
      <c r="E27" s="9">
        <f t="shared" si="3"/>
        <v>5.501</v>
      </c>
      <c r="F27" s="13">
        <v>1</v>
      </c>
      <c r="G27" s="7">
        <f t="shared" si="9"/>
        <v>5.501</v>
      </c>
      <c r="I27" s="7">
        <f t="shared" si="10"/>
        <v>0</v>
      </c>
      <c r="K27" s="7">
        <f t="shared" si="11"/>
        <v>0</v>
      </c>
      <c r="M27" s="7">
        <f t="shared" si="12"/>
        <v>0</v>
      </c>
      <c r="O27" s="7">
        <f t="shared" si="13"/>
        <v>0</v>
      </c>
      <c r="Q27" s="7">
        <f t="shared" si="8"/>
        <v>0</v>
      </c>
    </row>
    <row r="28" spans="1:17" ht="12.75">
      <c r="A28" s="2" t="s">
        <v>54</v>
      </c>
      <c r="B28" s="1" t="s">
        <v>158</v>
      </c>
      <c r="D28" s="6">
        <v>11200</v>
      </c>
      <c r="E28" s="9">
        <f t="shared" si="3"/>
        <v>11.2</v>
      </c>
      <c r="F28" s="13">
        <v>1</v>
      </c>
      <c r="G28" s="7">
        <f t="shared" si="9"/>
        <v>11.2</v>
      </c>
      <c r="I28" s="7">
        <f t="shared" si="10"/>
        <v>0</v>
      </c>
      <c r="K28" s="7">
        <f t="shared" si="11"/>
        <v>0</v>
      </c>
      <c r="M28" s="7">
        <f t="shared" si="12"/>
        <v>0</v>
      </c>
      <c r="O28" s="7">
        <f t="shared" si="13"/>
        <v>0</v>
      </c>
      <c r="Q28" s="7">
        <f t="shared" si="8"/>
        <v>0</v>
      </c>
    </row>
    <row r="29" spans="1:17" ht="12.75">
      <c r="A29" s="2" t="s">
        <v>244</v>
      </c>
      <c r="B29" s="1" t="s">
        <v>259</v>
      </c>
      <c r="D29" s="6">
        <v>15754</v>
      </c>
      <c r="E29" s="9">
        <f t="shared" si="3"/>
        <v>15.754</v>
      </c>
      <c r="F29" s="13">
        <v>0.75</v>
      </c>
      <c r="G29" s="7">
        <f t="shared" si="9"/>
        <v>11.8155</v>
      </c>
      <c r="H29" s="13">
        <v>0.25</v>
      </c>
      <c r="I29" s="7">
        <f t="shared" si="10"/>
        <v>3.9385</v>
      </c>
      <c r="K29" s="7">
        <f t="shared" si="11"/>
        <v>0</v>
      </c>
      <c r="M29" s="7">
        <f t="shared" si="12"/>
        <v>0</v>
      </c>
      <c r="O29" s="7">
        <f t="shared" si="13"/>
        <v>0</v>
      </c>
      <c r="Q29" s="7">
        <f t="shared" si="8"/>
        <v>0</v>
      </c>
    </row>
    <row r="30" spans="1:17" ht="12.75">
      <c r="A30" s="2" t="s">
        <v>0</v>
      </c>
      <c r="B30" s="1" t="s">
        <v>287</v>
      </c>
      <c r="D30" s="6">
        <v>8905</v>
      </c>
      <c r="E30" s="9">
        <f t="shared" si="3"/>
        <v>8.905</v>
      </c>
      <c r="G30" s="7">
        <f t="shared" si="9"/>
        <v>0</v>
      </c>
      <c r="I30" s="7">
        <f t="shared" si="10"/>
        <v>0</v>
      </c>
      <c r="K30" s="7">
        <f t="shared" si="11"/>
        <v>0</v>
      </c>
      <c r="M30" s="7">
        <f t="shared" si="12"/>
        <v>0</v>
      </c>
      <c r="O30" s="7">
        <f t="shared" si="13"/>
        <v>0</v>
      </c>
      <c r="Q30" s="7">
        <f t="shared" si="8"/>
        <v>0</v>
      </c>
    </row>
    <row r="31" spans="1:17" ht="12.75">
      <c r="A31" s="2" t="s">
        <v>55</v>
      </c>
      <c r="B31" s="1" t="s">
        <v>160</v>
      </c>
      <c r="D31" s="6">
        <v>12757</v>
      </c>
      <c r="E31" s="9">
        <f t="shared" si="3"/>
        <v>12.757</v>
      </c>
      <c r="F31" s="13">
        <v>0.62</v>
      </c>
      <c r="G31" s="7">
        <f t="shared" si="9"/>
        <v>7.909339999999999</v>
      </c>
      <c r="H31" s="13">
        <v>0.38</v>
      </c>
      <c r="I31" s="7">
        <f t="shared" si="10"/>
        <v>4.84766</v>
      </c>
      <c r="K31" s="7">
        <f t="shared" si="11"/>
        <v>0</v>
      </c>
      <c r="M31" s="7">
        <f t="shared" si="12"/>
        <v>0</v>
      </c>
      <c r="O31" s="7">
        <f t="shared" si="13"/>
        <v>0</v>
      </c>
      <c r="Q31" s="7">
        <f t="shared" si="8"/>
        <v>0</v>
      </c>
    </row>
    <row r="32" spans="1:17" ht="12.75">
      <c r="A32" s="2" t="s">
        <v>252</v>
      </c>
      <c r="B32" s="1" t="s">
        <v>261</v>
      </c>
      <c r="D32" s="6">
        <v>8961</v>
      </c>
      <c r="E32" s="9">
        <f t="shared" si="3"/>
        <v>8.961</v>
      </c>
      <c r="F32" s="13">
        <v>0.5</v>
      </c>
      <c r="G32" s="7">
        <f t="shared" si="9"/>
        <v>4.4805</v>
      </c>
      <c r="H32" s="13">
        <v>0.5</v>
      </c>
      <c r="I32" s="7">
        <f t="shared" si="10"/>
        <v>4.4805</v>
      </c>
      <c r="K32" s="7">
        <f t="shared" si="11"/>
        <v>0</v>
      </c>
      <c r="M32" s="7">
        <f t="shared" si="12"/>
        <v>0</v>
      </c>
      <c r="O32" s="7">
        <f t="shared" si="13"/>
        <v>0</v>
      </c>
      <c r="Q32" s="7">
        <f t="shared" si="8"/>
        <v>0</v>
      </c>
    </row>
    <row r="33" spans="1:17" ht="12.75">
      <c r="A33" s="2" t="s">
        <v>260</v>
      </c>
      <c r="B33" s="1" t="s">
        <v>262</v>
      </c>
      <c r="D33" s="6">
        <v>8961</v>
      </c>
      <c r="E33" s="9">
        <f t="shared" si="3"/>
        <v>8.961</v>
      </c>
      <c r="F33" s="13">
        <v>0.5</v>
      </c>
      <c r="G33" s="7">
        <f t="shared" si="9"/>
        <v>4.4805</v>
      </c>
      <c r="H33" s="13">
        <v>0.5</v>
      </c>
      <c r="I33" s="7">
        <f t="shared" si="10"/>
        <v>4.4805</v>
      </c>
      <c r="K33" s="7">
        <f>E33*J33</f>
        <v>0</v>
      </c>
      <c r="M33" s="7">
        <f t="shared" si="12"/>
        <v>0</v>
      </c>
      <c r="O33" s="7">
        <f t="shared" si="13"/>
        <v>0</v>
      </c>
      <c r="Q33" s="7">
        <f t="shared" si="8"/>
        <v>0</v>
      </c>
    </row>
    <row r="34" spans="4:17" ht="12.75">
      <c r="D34" s="6"/>
      <c r="E34" s="9"/>
      <c r="F34" s="10">
        <f>SUM(F14:F33)</f>
        <v>7.94</v>
      </c>
      <c r="G34" s="16">
        <f aca="true" t="shared" si="14" ref="G34:Q34">SUM(G14:G33)</f>
        <v>224.91674999999998</v>
      </c>
      <c r="H34" s="10">
        <f t="shared" si="14"/>
        <v>5.8</v>
      </c>
      <c r="I34" s="16">
        <f t="shared" si="14"/>
        <v>146.13373</v>
      </c>
      <c r="J34" s="10">
        <f t="shared" si="14"/>
        <v>3.97</v>
      </c>
      <c r="K34" s="16">
        <f t="shared" si="14"/>
        <v>119.61567000000001</v>
      </c>
      <c r="L34" s="10">
        <f t="shared" si="14"/>
        <v>1.29</v>
      </c>
      <c r="M34" s="16">
        <f t="shared" si="14"/>
        <v>34.03885</v>
      </c>
      <c r="N34" s="10">
        <f t="shared" si="14"/>
        <v>0</v>
      </c>
      <c r="O34" s="16">
        <f t="shared" si="14"/>
        <v>0</v>
      </c>
      <c r="P34" s="10">
        <f t="shared" si="14"/>
        <v>0</v>
      </c>
      <c r="Q34" s="16">
        <f t="shared" si="14"/>
        <v>0</v>
      </c>
    </row>
    <row r="35" ht="12.75">
      <c r="E35" s="9"/>
    </row>
    <row r="36" spans="1:5" ht="12.75">
      <c r="A36" s="2" t="s">
        <v>56</v>
      </c>
      <c r="E36" s="9"/>
    </row>
    <row r="37" spans="1:17" ht="25.5">
      <c r="A37" s="2" t="s">
        <v>17</v>
      </c>
      <c r="B37" s="1" t="s">
        <v>165</v>
      </c>
      <c r="D37" s="6">
        <v>98781</v>
      </c>
      <c r="E37" s="9">
        <f t="shared" si="3"/>
        <v>98.781</v>
      </c>
      <c r="F37" s="13">
        <v>0.25</v>
      </c>
      <c r="G37" s="7">
        <f>E37*F37</f>
        <v>24.69525</v>
      </c>
      <c r="H37" s="13">
        <v>0.38</v>
      </c>
      <c r="I37" s="7">
        <f>E37*H37</f>
        <v>37.53678</v>
      </c>
      <c r="J37" s="13">
        <v>0.25</v>
      </c>
      <c r="K37" s="7">
        <f>E37*J37</f>
        <v>24.69525</v>
      </c>
      <c r="L37" s="13">
        <v>0.12</v>
      </c>
      <c r="M37" s="7">
        <f>E37*L37</f>
        <v>11.853720000000001</v>
      </c>
      <c r="O37" s="7">
        <f>N37*E37</f>
        <v>0</v>
      </c>
      <c r="Q37" s="7">
        <f aca="true" t="shared" si="15" ref="Q37:Q103">P37*E37</f>
        <v>0</v>
      </c>
    </row>
    <row r="38" spans="1:17" ht="12.75">
      <c r="A38" s="2" t="s">
        <v>57</v>
      </c>
      <c r="B38" s="1" t="s">
        <v>140</v>
      </c>
      <c r="D38" s="6">
        <v>44822</v>
      </c>
      <c r="E38" s="9">
        <f t="shared" si="3"/>
        <v>44.822</v>
      </c>
      <c r="G38" s="7">
        <f aca="true" t="shared" si="16" ref="G38:G45">E38*F38</f>
        <v>0</v>
      </c>
      <c r="I38" s="7">
        <f aca="true" t="shared" si="17" ref="I38:I45">E38*H38</f>
        <v>0</v>
      </c>
      <c r="K38" s="7">
        <f aca="true" t="shared" si="18" ref="K38:K45">E38*J38</f>
        <v>0</v>
      </c>
      <c r="L38" s="13">
        <v>1</v>
      </c>
      <c r="M38" s="7">
        <f aca="true" t="shared" si="19" ref="M38:M45">E38*L38</f>
        <v>44.822</v>
      </c>
      <c r="O38" s="7">
        <f aca="true" t="shared" si="20" ref="O38:O45">N38*E38</f>
        <v>0</v>
      </c>
      <c r="Q38" s="7">
        <f t="shared" si="15"/>
        <v>0</v>
      </c>
    </row>
    <row r="39" spans="1:17" ht="12.75">
      <c r="A39" s="2" t="s">
        <v>58</v>
      </c>
      <c r="B39" s="1" t="s">
        <v>159</v>
      </c>
      <c r="D39" s="6">
        <v>38181</v>
      </c>
      <c r="E39" s="9">
        <f t="shared" si="3"/>
        <v>38.181</v>
      </c>
      <c r="G39" s="7">
        <f t="shared" si="16"/>
        <v>0</v>
      </c>
      <c r="H39" s="13">
        <v>1</v>
      </c>
      <c r="I39" s="7">
        <f t="shared" si="17"/>
        <v>38.181</v>
      </c>
      <c r="K39" s="7">
        <f t="shared" si="18"/>
        <v>0</v>
      </c>
      <c r="M39" s="7">
        <f t="shared" si="19"/>
        <v>0</v>
      </c>
      <c r="O39" s="7">
        <f t="shared" si="20"/>
        <v>0</v>
      </c>
      <c r="Q39" s="7">
        <f t="shared" si="15"/>
        <v>0</v>
      </c>
    </row>
    <row r="40" spans="1:17" ht="12.75">
      <c r="A40" s="2" t="s">
        <v>153</v>
      </c>
      <c r="B40" s="1" t="s">
        <v>141</v>
      </c>
      <c r="D40" s="6">
        <v>12188</v>
      </c>
      <c r="E40" s="9">
        <f t="shared" si="3"/>
        <v>12.188</v>
      </c>
      <c r="F40" s="13">
        <v>1</v>
      </c>
      <c r="G40" s="7">
        <f t="shared" si="16"/>
        <v>12.188</v>
      </c>
      <c r="I40" s="7">
        <f t="shared" si="17"/>
        <v>0</v>
      </c>
      <c r="K40" s="7">
        <f t="shared" si="18"/>
        <v>0</v>
      </c>
      <c r="M40" s="7">
        <f t="shared" si="19"/>
        <v>0</v>
      </c>
      <c r="O40" s="7">
        <f t="shared" si="20"/>
        <v>0</v>
      </c>
      <c r="Q40" s="7">
        <f t="shared" si="15"/>
        <v>0</v>
      </c>
    </row>
    <row r="41" spans="1:17" ht="12.75">
      <c r="A41" s="2" t="s">
        <v>59</v>
      </c>
      <c r="B41" s="1" t="s">
        <v>163</v>
      </c>
      <c r="D41" s="6">
        <v>8886</v>
      </c>
      <c r="E41" s="9">
        <f t="shared" si="3"/>
        <v>8.886</v>
      </c>
      <c r="F41" s="13">
        <v>0.5</v>
      </c>
      <c r="G41" s="7">
        <f t="shared" si="16"/>
        <v>4.443</v>
      </c>
      <c r="I41" s="7">
        <f t="shared" si="17"/>
        <v>0</v>
      </c>
      <c r="J41" s="13">
        <v>0.5</v>
      </c>
      <c r="K41" s="7">
        <f t="shared" si="18"/>
        <v>4.443</v>
      </c>
      <c r="M41" s="7">
        <f t="shared" si="19"/>
        <v>0</v>
      </c>
      <c r="O41" s="7">
        <f t="shared" si="20"/>
        <v>0</v>
      </c>
      <c r="Q41" s="7">
        <f t="shared" si="15"/>
        <v>0</v>
      </c>
    </row>
    <row r="42" spans="1:17" ht="25.5">
      <c r="A42" s="2" t="s">
        <v>36</v>
      </c>
      <c r="B42" s="1" t="s">
        <v>164</v>
      </c>
      <c r="D42" s="6">
        <v>14517</v>
      </c>
      <c r="E42" s="9">
        <f t="shared" si="3"/>
        <v>14.517</v>
      </c>
      <c r="G42" s="7">
        <f t="shared" si="16"/>
        <v>0</v>
      </c>
      <c r="H42" s="13">
        <v>0.5</v>
      </c>
      <c r="I42" s="7">
        <f t="shared" si="17"/>
        <v>7.2585</v>
      </c>
      <c r="J42" s="13">
        <v>0.5</v>
      </c>
      <c r="K42" s="7">
        <f t="shared" si="18"/>
        <v>7.2585</v>
      </c>
      <c r="M42" s="7">
        <f t="shared" si="19"/>
        <v>0</v>
      </c>
      <c r="O42" s="7">
        <f t="shared" si="20"/>
        <v>0</v>
      </c>
      <c r="Q42" s="7">
        <f t="shared" si="15"/>
        <v>0</v>
      </c>
    </row>
    <row r="43" spans="1:17" ht="12.75">
      <c r="A43" s="2" t="s">
        <v>60</v>
      </c>
      <c r="B43" s="1" t="s">
        <v>145</v>
      </c>
      <c r="D43" s="6">
        <v>7556</v>
      </c>
      <c r="E43" s="9">
        <f t="shared" si="3"/>
        <v>7.556</v>
      </c>
      <c r="G43" s="7">
        <f t="shared" si="16"/>
        <v>0</v>
      </c>
      <c r="I43" s="7">
        <f t="shared" si="17"/>
        <v>0</v>
      </c>
      <c r="J43" s="13">
        <v>1</v>
      </c>
      <c r="K43" s="7">
        <f t="shared" si="18"/>
        <v>7.556</v>
      </c>
      <c r="M43" s="7">
        <f t="shared" si="19"/>
        <v>0</v>
      </c>
      <c r="O43" s="7">
        <f t="shared" si="20"/>
        <v>0</v>
      </c>
      <c r="Q43" s="7">
        <f t="shared" si="15"/>
        <v>0</v>
      </c>
    </row>
    <row r="44" spans="1:17" ht="12.75">
      <c r="A44" s="2" t="s">
        <v>37</v>
      </c>
      <c r="B44" s="1" t="s">
        <v>162</v>
      </c>
      <c r="D44" s="6">
        <v>6980</v>
      </c>
      <c r="E44" s="9">
        <f t="shared" si="3"/>
        <v>6.98</v>
      </c>
      <c r="G44" s="7">
        <f t="shared" si="16"/>
        <v>0</v>
      </c>
      <c r="H44" s="13">
        <v>0.5</v>
      </c>
      <c r="I44" s="7">
        <f t="shared" si="17"/>
        <v>3.49</v>
      </c>
      <c r="J44" s="13">
        <v>0.25</v>
      </c>
      <c r="K44" s="7">
        <f t="shared" si="18"/>
        <v>1.745</v>
      </c>
      <c r="L44" s="13">
        <v>0.25</v>
      </c>
      <c r="M44" s="7">
        <f t="shared" si="19"/>
        <v>1.745</v>
      </c>
      <c r="O44" s="7">
        <f t="shared" si="20"/>
        <v>0</v>
      </c>
      <c r="Q44" s="7">
        <f t="shared" si="15"/>
        <v>0</v>
      </c>
    </row>
    <row r="45" spans="1:17" ht="25.5">
      <c r="A45" s="2" t="s">
        <v>61</v>
      </c>
      <c r="B45" s="1" t="s">
        <v>161</v>
      </c>
      <c r="D45" s="6">
        <v>6492</v>
      </c>
      <c r="E45" s="9">
        <f t="shared" si="3"/>
        <v>6.492</v>
      </c>
      <c r="F45" s="13">
        <v>0.42</v>
      </c>
      <c r="G45" s="7">
        <f t="shared" si="16"/>
        <v>2.7266399999999997</v>
      </c>
      <c r="H45" s="13">
        <v>0.29</v>
      </c>
      <c r="I45" s="7">
        <f t="shared" si="17"/>
        <v>1.88268</v>
      </c>
      <c r="J45" s="13">
        <v>0.29</v>
      </c>
      <c r="K45" s="7">
        <f t="shared" si="18"/>
        <v>1.88268</v>
      </c>
      <c r="M45" s="7">
        <f t="shared" si="19"/>
        <v>0</v>
      </c>
      <c r="O45" s="7">
        <f t="shared" si="20"/>
        <v>0</v>
      </c>
      <c r="Q45" s="7">
        <f t="shared" si="15"/>
        <v>0</v>
      </c>
    </row>
    <row r="46" spans="4:17" ht="12.75">
      <c r="D46" s="6"/>
      <c r="E46" s="9"/>
      <c r="F46" s="10">
        <f>SUM(F37:F45)</f>
        <v>2.17</v>
      </c>
      <c r="G46" s="16">
        <f>SUM(G37:G45)</f>
        <v>44.052890000000005</v>
      </c>
      <c r="H46" s="10">
        <f aca="true" t="shared" si="21" ref="H46:Q46">SUM(H37:H45)</f>
        <v>2.67</v>
      </c>
      <c r="I46" s="16">
        <f t="shared" si="21"/>
        <v>88.34895999999999</v>
      </c>
      <c r="J46" s="10">
        <f t="shared" si="21"/>
        <v>2.79</v>
      </c>
      <c r="K46" s="16">
        <f t="shared" si="21"/>
        <v>47.58042999999999</v>
      </c>
      <c r="L46" s="10">
        <f t="shared" si="21"/>
        <v>1.37</v>
      </c>
      <c r="M46" s="16">
        <f t="shared" si="21"/>
        <v>58.42072</v>
      </c>
      <c r="N46" s="10">
        <f t="shared" si="21"/>
        <v>0</v>
      </c>
      <c r="O46" s="16">
        <f t="shared" si="21"/>
        <v>0</v>
      </c>
      <c r="P46" s="10">
        <f t="shared" si="21"/>
        <v>0</v>
      </c>
      <c r="Q46" s="16">
        <f t="shared" si="21"/>
        <v>0</v>
      </c>
    </row>
    <row r="47" spans="5:17" ht="12.75">
      <c r="E47" s="9"/>
      <c r="Q47" s="7"/>
    </row>
    <row r="48" spans="1:17" ht="12.75">
      <c r="A48" s="2" t="s">
        <v>62</v>
      </c>
      <c r="E48" s="9"/>
      <c r="Q48" s="7"/>
    </row>
    <row r="49" spans="1:17" ht="12.75">
      <c r="A49" s="2" t="s">
        <v>63</v>
      </c>
      <c r="B49" s="1" t="s">
        <v>166</v>
      </c>
      <c r="D49" s="6">
        <v>94255</v>
      </c>
      <c r="E49" s="9">
        <f t="shared" si="3"/>
        <v>94.255</v>
      </c>
      <c r="F49" s="13">
        <v>0.58</v>
      </c>
      <c r="G49" s="7">
        <f>E49*F49</f>
        <v>54.667899999999996</v>
      </c>
      <c r="H49" s="13">
        <v>0.42</v>
      </c>
      <c r="I49" s="7">
        <f>E49*H49</f>
        <v>39.5871</v>
      </c>
      <c r="K49" s="7">
        <f>E49*J49</f>
        <v>0</v>
      </c>
      <c r="M49" s="7">
        <f>E49*L49</f>
        <v>0</v>
      </c>
      <c r="O49" s="7">
        <f>N49*E49</f>
        <v>0</v>
      </c>
      <c r="Q49" s="7">
        <f t="shared" si="15"/>
        <v>0</v>
      </c>
    </row>
    <row r="50" spans="1:17" ht="12.75">
      <c r="A50" s="2" t="s">
        <v>64</v>
      </c>
      <c r="B50" s="1" t="s">
        <v>146</v>
      </c>
      <c r="D50" s="6">
        <v>16308</v>
      </c>
      <c r="E50" s="9">
        <f t="shared" si="3"/>
        <v>16.308</v>
      </c>
      <c r="G50" s="7">
        <f aca="true" t="shared" si="22" ref="G50:G62">E50*F50</f>
        <v>0</v>
      </c>
      <c r="H50" s="13">
        <v>1</v>
      </c>
      <c r="I50" s="7">
        <f aca="true" t="shared" si="23" ref="I50:I62">E50*H50</f>
        <v>16.308</v>
      </c>
      <c r="K50" s="7">
        <f aca="true" t="shared" si="24" ref="K50:K62">E50*J50</f>
        <v>0</v>
      </c>
      <c r="M50" s="7">
        <f aca="true" t="shared" si="25" ref="M50:M62">E50*L50</f>
        <v>0</v>
      </c>
      <c r="O50" s="7">
        <f aca="true" t="shared" si="26" ref="O50:O62">N50*E50</f>
        <v>0</v>
      </c>
      <c r="Q50" s="7">
        <f t="shared" si="15"/>
        <v>0</v>
      </c>
    </row>
    <row r="51" spans="1:17" ht="12.75">
      <c r="A51" s="2" t="s">
        <v>253</v>
      </c>
      <c r="B51" s="1" t="s">
        <v>145</v>
      </c>
      <c r="D51" s="6">
        <v>8952</v>
      </c>
      <c r="E51" s="9">
        <f t="shared" si="3"/>
        <v>8.952</v>
      </c>
      <c r="G51" s="7">
        <f t="shared" si="22"/>
        <v>0</v>
      </c>
      <c r="I51" s="7">
        <f t="shared" si="23"/>
        <v>0</v>
      </c>
      <c r="J51" s="13">
        <v>1</v>
      </c>
      <c r="K51" s="7">
        <f t="shared" si="24"/>
        <v>8.952</v>
      </c>
      <c r="M51" s="7">
        <f t="shared" si="25"/>
        <v>0</v>
      </c>
      <c r="O51" s="7">
        <f t="shared" si="26"/>
        <v>0</v>
      </c>
      <c r="Q51" s="7">
        <f t="shared" si="15"/>
        <v>0</v>
      </c>
    </row>
    <row r="52" spans="1:17" ht="25.5">
      <c r="A52" s="2" t="s">
        <v>40</v>
      </c>
      <c r="B52" s="1" t="s">
        <v>263</v>
      </c>
      <c r="D52" s="6">
        <v>12703</v>
      </c>
      <c r="E52" s="9">
        <f t="shared" si="3"/>
        <v>12.703</v>
      </c>
      <c r="F52" s="13">
        <v>0.43</v>
      </c>
      <c r="G52" s="7">
        <f t="shared" si="22"/>
        <v>5.462289999999999</v>
      </c>
      <c r="H52" s="13">
        <v>0.14</v>
      </c>
      <c r="I52" s="7">
        <f t="shared" si="23"/>
        <v>1.7784200000000001</v>
      </c>
      <c r="J52" s="13">
        <v>0.43</v>
      </c>
      <c r="K52" s="7">
        <f t="shared" si="24"/>
        <v>5.462289999999999</v>
      </c>
      <c r="M52" s="7">
        <f t="shared" si="25"/>
        <v>0</v>
      </c>
      <c r="O52" s="7">
        <f t="shared" si="26"/>
        <v>0</v>
      </c>
      <c r="Q52" s="7">
        <f t="shared" si="15"/>
        <v>0</v>
      </c>
    </row>
    <row r="53" spans="1:17" ht="12.75">
      <c r="A53" s="2" t="s">
        <v>298</v>
      </c>
      <c r="B53" s="1" t="s">
        <v>216</v>
      </c>
      <c r="D53" s="6">
        <v>16160</v>
      </c>
      <c r="E53" s="9">
        <f t="shared" si="3"/>
        <v>16.16</v>
      </c>
      <c r="F53" s="13">
        <v>0.5</v>
      </c>
      <c r="G53" s="7">
        <f t="shared" si="22"/>
        <v>8.08</v>
      </c>
      <c r="I53" s="7">
        <f t="shared" si="23"/>
        <v>0</v>
      </c>
      <c r="J53" s="13">
        <v>0.5</v>
      </c>
      <c r="K53" s="7">
        <f t="shared" si="24"/>
        <v>8.08</v>
      </c>
      <c r="M53" s="7">
        <f t="shared" si="25"/>
        <v>0</v>
      </c>
      <c r="O53" s="7">
        <f t="shared" si="26"/>
        <v>0</v>
      </c>
      <c r="Q53" s="7">
        <f t="shared" si="15"/>
        <v>0</v>
      </c>
    </row>
    <row r="54" spans="1:17" ht="12.75">
      <c r="A54" s="2" t="s">
        <v>272</v>
      </c>
      <c r="B54" s="1" t="s">
        <v>145</v>
      </c>
      <c r="D54" s="6">
        <v>9252</v>
      </c>
      <c r="E54" s="9">
        <f>D54/1000</f>
        <v>9.252</v>
      </c>
      <c r="G54" s="7">
        <f t="shared" si="22"/>
        <v>0</v>
      </c>
      <c r="I54" s="7">
        <f t="shared" si="23"/>
        <v>0</v>
      </c>
      <c r="J54" s="13">
        <v>1</v>
      </c>
      <c r="K54" s="7">
        <f t="shared" si="24"/>
        <v>9.252</v>
      </c>
      <c r="M54" s="7">
        <f t="shared" si="25"/>
        <v>0</v>
      </c>
      <c r="O54" s="7">
        <f t="shared" si="26"/>
        <v>0</v>
      </c>
      <c r="Q54" s="7">
        <f t="shared" si="15"/>
        <v>0</v>
      </c>
    </row>
    <row r="55" spans="1:17" ht="25.5">
      <c r="A55" s="2" t="s">
        <v>65</v>
      </c>
      <c r="B55" s="1" t="s">
        <v>167</v>
      </c>
      <c r="D55" s="6">
        <v>31109</v>
      </c>
      <c r="E55" s="9">
        <f t="shared" si="3"/>
        <v>31.109</v>
      </c>
      <c r="F55" s="13">
        <v>0.13</v>
      </c>
      <c r="G55" s="7">
        <f t="shared" si="22"/>
        <v>4.04417</v>
      </c>
      <c r="H55" s="13">
        <v>0.62</v>
      </c>
      <c r="I55" s="7">
        <f t="shared" si="23"/>
        <v>19.287580000000002</v>
      </c>
      <c r="J55" s="13">
        <v>0.25</v>
      </c>
      <c r="K55" s="7">
        <f t="shared" si="24"/>
        <v>7.77725</v>
      </c>
      <c r="M55" s="7">
        <f t="shared" si="25"/>
        <v>0</v>
      </c>
      <c r="O55" s="7">
        <f t="shared" si="26"/>
        <v>0</v>
      </c>
      <c r="Q55" s="7">
        <f t="shared" si="15"/>
        <v>0</v>
      </c>
    </row>
    <row r="56" spans="1:17" ht="12.75">
      <c r="A56" s="2" t="s">
        <v>39</v>
      </c>
      <c r="B56" s="1" t="s">
        <v>168</v>
      </c>
      <c r="D56" s="6">
        <v>20961</v>
      </c>
      <c r="E56" s="9">
        <f t="shared" si="3"/>
        <v>20.961</v>
      </c>
      <c r="F56" s="13">
        <v>0.5</v>
      </c>
      <c r="G56" s="7">
        <f t="shared" si="22"/>
        <v>10.4805</v>
      </c>
      <c r="H56" s="13">
        <v>0.5</v>
      </c>
      <c r="I56" s="7">
        <f t="shared" si="23"/>
        <v>10.4805</v>
      </c>
      <c r="K56" s="7">
        <f t="shared" si="24"/>
        <v>0</v>
      </c>
      <c r="M56" s="7">
        <f t="shared" si="25"/>
        <v>0</v>
      </c>
      <c r="O56" s="7">
        <f t="shared" si="26"/>
        <v>0</v>
      </c>
      <c r="Q56" s="7">
        <f t="shared" si="15"/>
        <v>0</v>
      </c>
    </row>
    <row r="57" spans="1:17" ht="12.75">
      <c r="A57" s="2" t="s">
        <v>248</v>
      </c>
      <c r="B57" s="1" t="s">
        <v>145</v>
      </c>
      <c r="D57" s="6">
        <v>10049</v>
      </c>
      <c r="E57" s="9">
        <f t="shared" si="3"/>
        <v>10.049</v>
      </c>
      <c r="G57" s="7">
        <f t="shared" si="22"/>
        <v>0</v>
      </c>
      <c r="I57" s="7">
        <f t="shared" si="23"/>
        <v>0</v>
      </c>
      <c r="J57" s="13">
        <v>1</v>
      </c>
      <c r="K57" s="7">
        <f t="shared" si="24"/>
        <v>10.049</v>
      </c>
      <c r="M57" s="7">
        <f t="shared" si="25"/>
        <v>0</v>
      </c>
      <c r="O57" s="7">
        <f t="shared" si="26"/>
        <v>0</v>
      </c>
      <c r="Q57" s="7">
        <f t="shared" si="15"/>
        <v>0</v>
      </c>
    </row>
    <row r="58" spans="1:17" ht="12.75">
      <c r="A58" s="2" t="s">
        <v>66</v>
      </c>
      <c r="B58" s="1" t="s">
        <v>141</v>
      </c>
      <c r="D58" s="6">
        <v>11682</v>
      </c>
      <c r="E58" s="9">
        <f t="shared" si="3"/>
        <v>11.682</v>
      </c>
      <c r="F58" s="13">
        <v>1</v>
      </c>
      <c r="G58" s="7">
        <f t="shared" si="22"/>
        <v>11.682</v>
      </c>
      <c r="I58" s="7">
        <f t="shared" si="23"/>
        <v>0</v>
      </c>
      <c r="K58" s="7">
        <f t="shared" si="24"/>
        <v>0</v>
      </c>
      <c r="M58" s="7">
        <f t="shared" si="25"/>
        <v>0</v>
      </c>
      <c r="O58" s="7">
        <f t="shared" si="26"/>
        <v>0</v>
      </c>
      <c r="Q58" s="7">
        <f t="shared" si="15"/>
        <v>0</v>
      </c>
    </row>
    <row r="59" spans="1:17" ht="12.75">
      <c r="A59" s="2" t="s">
        <v>38</v>
      </c>
      <c r="B59" s="1" t="s">
        <v>169</v>
      </c>
      <c r="D59" s="6">
        <v>5344</v>
      </c>
      <c r="E59" s="9">
        <f t="shared" si="3"/>
        <v>5.344</v>
      </c>
      <c r="G59" s="7">
        <f t="shared" si="22"/>
        <v>0</v>
      </c>
      <c r="H59" s="13">
        <v>1</v>
      </c>
      <c r="I59" s="7">
        <f t="shared" si="23"/>
        <v>5.344</v>
      </c>
      <c r="K59" s="7">
        <f t="shared" si="24"/>
        <v>0</v>
      </c>
      <c r="M59" s="7">
        <f t="shared" si="25"/>
        <v>0</v>
      </c>
      <c r="O59" s="7">
        <f t="shared" si="26"/>
        <v>0</v>
      </c>
      <c r="Q59" s="7">
        <f t="shared" si="15"/>
        <v>0</v>
      </c>
    </row>
    <row r="60" spans="1:17" ht="12.75">
      <c r="A60" s="2" t="s">
        <v>67</v>
      </c>
      <c r="B60" s="1" t="s">
        <v>141</v>
      </c>
      <c r="D60" s="6">
        <v>8085</v>
      </c>
      <c r="E60" s="9">
        <f t="shared" si="3"/>
        <v>8.085</v>
      </c>
      <c r="F60" s="13">
        <v>1</v>
      </c>
      <c r="G60" s="7">
        <f t="shared" si="22"/>
        <v>8.085</v>
      </c>
      <c r="I60" s="7">
        <f t="shared" si="23"/>
        <v>0</v>
      </c>
      <c r="K60" s="7">
        <f t="shared" si="24"/>
        <v>0</v>
      </c>
      <c r="M60" s="7">
        <f t="shared" si="25"/>
        <v>0</v>
      </c>
      <c r="O60" s="7">
        <f t="shared" si="26"/>
        <v>0</v>
      </c>
      <c r="Q60" s="7">
        <f t="shared" si="15"/>
        <v>0</v>
      </c>
    </row>
    <row r="61" spans="1:17" ht="25.5">
      <c r="A61" s="2" t="s">
        <v>68</v>
      </c>
      <c r="B61" s="1" t="s">
        <v>170</v>
      </c>
      <c r="D61" s="6">
        <v>13044</v>
      </c>
      <c r="E61" s="9">
        <f t="shared" si="3"/>
        <v>13.044</v>
      </c>
      <c r="F61" s="13">
        <v>0.33</v>
      </c>
      <c r="G61" s="7">
        <f t="shared" si="22"/>
        <v>4.30452</v>
      </c>
      <c r="I61" s="7">
        <f t="shared" si="23"/>
        <v>0</v>
      </c>
      <c r="J61" s="13">
        <v>0.67</v>
      </c>
      <c r="K61" s="7">
        <f t="shared" si="24"/>
        <v>8.73948</v>
      </c>
      <c r="M61" s="7">
        <f t="shared" si="25"/>
        <v>0</v>
      </c>
      <c r="O61" s="7">
        <f t="shared" si="26"/>
        <v>0</v>
      </c>
      <c r="Q61" s="7">
        <f t="shared" si="15"/>
        <v>0</v>
      </c>
    </row>
    <row r="62" spans="1:17" ht="12.75">
      <c r="A62" s="2" t="s">
        <v>148</v>
      </c>
      <c r="B62" s="1" t="s">
        <v>145</v>
      </c>
      <c r="D62" s="6">
        <v>4745</v>
      </c>
      <c r="E62" s="9">
        <f t="shared" si="3"/>
        <v>4.745</v>
      </c>
      <c r="G62" s="7">
        <f t="shared" si="22"/>
        <v>0</v>
      </c>
      <c r="I62" s="7">
        <f t="shared" si="23"/>
        <v>0</v>
      </c>
      <c r="J62" s="13">
        <v>1</v>
      </c>
      <c r="K62" s="7">
        <f t="shared" si="24"/>
        <v>4.745</v>
      </c>
      <c r="M62" s="7">
        <f t="shared" si="25"/>
        <v>0</v>
      </c>
      <c r="O62" s="7">
        <f t="shared" si="26"/>
        <v>0</v>
      </c>
      <c r="Q62" s="7">
        <f t="shared" si="15"/>
        <v>0</v>
      </c>
    </row>
    <row r="63" spans="4:17" ht="12.75">
      <c r="D63" s="6"/>
      <c r="E63" s="9"/>
      <c r="F63" s="10">
        <f>SUM(F49:F62)</f>
        <v>4.470000000000001</v>
      </c>
      <c r="G63" s="16">
        <f>SUM(G49:G62)</f>
        <v>106.80637999999999</v>
      </c>
      <c r="H63" s="10">
        <f aca="true" t="shared" si="27" ref="H63:Q63">SUM(H49:H62)</f>
        <v>3.68</v>
      </c>
      <c r="I63" s="16">
        <f t="shared" si="27"/>
        <v>92.78559999999999</v>
      </c>
      <c r="J63" s="10">
        <f t="shared" si="27"/>
        <v>5.85</v>
      </c>
      <c r="K63" s="16">
        <f t="shared" si="27"/>
        <v>63.05702</v>
      </c>
      <c r="L63" s="10">
        <f t="shared" si="27"/>
        <v>0</v>
      </c>
      <c r="M63" s="16">
        <f t="shared" si="27"/>
        <v>0</v>
      </c>
      <c r="N63" s="10">
        <f t="shared" si="27"/>
        <v>0</v>
      </c>
      <c r="O63" s="16">
        <f t="shared" si="27"/>
        <v>0</v>
      </c>
      <c r="P63" s="10">
        <f t="shared" si="27"/>
        <v>0</v>
      </c>
      <c r="Q63" s="16">
        <f t="shared" si="27"/>
        <v>0</v>
      </c>
    </row>
    <row r="64" spans="5:17" ht="12.75">
      <c r="E64" s="9"/>
      <c r="Q64" s="7"/>
    </row>
    <row r="65" spans="1:17" ht="12.75">
      <c r="A65" s="2" t="s">
        <v>69</v>
      </c>
      <c r="E65" s="9"/>
      <c r="Q65" s="7"/>
    </row>
    <row r="66" spans="1:17" ht="25.5">
      <c r="A66" s="2" t="s">
        <v>23</v>
      </c>
      <c r="B66" s="5" t="s">
        <v>304</v>
      </c>
      <c r="D66" s="6">
        <v>88559</v>
      </c>
      <c r="E66" s="9">
        <f t="shared" si="3"/>
        <v>88.559</v>
      </c>
      <c r="F66" s="13">
        <v>0.27</v>
      </c>
      <c r="G66" s="7">
        <f>E66*F66</f>
        <v>23.91093</v>
      </c>
      <c r="H66" s="13">
        <v>0.68</v>
      </c>
      <c r="I66" s="7">
        <f>E66*H66</f>
        <v>60.22012</v>
      </c>
      <c r="K66" s="7">
        <f>E66*J66</f>
        <v>0</v>
      </c>
      <c r="L66" s="13">
        <v>0.05</v>
      </c>
      <c r="M66" s="7">
        <f>E66*L66</f>
        <v>4.42795</v>
      </c>
      <c r="O66" s="7">
        <f aca="true" t="shared" si="28" ref="O66:O78">N66*E66</f>
        <v>0</v>
      </c>
      <c r="Q66" s="7">
        <f t="shared" si="15"/>
        <v>0</v>
      </c>
    </row>
    <row r="67" spans="1:17" ht="12.75">
      <c r="A67" s="2" t="s">
        <v>70</v>
      </c>
      <c r="B67" s="1" t="s">
        <v>145</v>
      </c>
      <c r="D67" s="6">
        <v>23362</v>
      </c>
      <c r="E67" s="9">
        <f t="shared" si="3"/>
        <v>23.362</v>
      </c>
      <c r="G67" s="7">
        <f aca="true" t="shared" si="29" ref="G67:G78">E67*F67</f>
        <v>0</v>
      </c>
      <c r="I67" s="7">
        <f aca="true" t="shared" si="30" ref="I67:I78">E67*H67</f>
        <v>0</v>
      </c>
      <c r="J67" s="13">
        <v>1</v>
      </c>
      <c r="K67" s="7">
        <f aca="true" t="shared" si="31" ref="K67:K78">E67*J67</f>
        <v>23.362</v>
      </c>
      <c r="M67" s="7">
        <f aca="true" t="shared" si="32" ref="M67:M78">E67*L67</f>
        <v>0</v>
      </c>
      <c r="O67" s="7">
        <f t="shared" si="28"/>
        <v>0</v>
      </c>
      <c r="Q67" s="7">
        <f t="shared" si="15"/>
        <v>0</v>
      </c>
    </row>
    <row r="68" spans="1:17" ht="12.75">
      <c r="A68" s="2" t="s">
        <v>71</v>
      </c>
      <c r="B68" s="1" t="s">
        <v>171</v>
      </c>
      <c r="D68" s="6">
        <v>14864</v>
      </c>
      <c r="E68" s="9">
        <f t="shared" si="3"/>
        <v>14.864</v>
      </c>
      <c r="G68" s="7">
        <f t="shared" si="29"/>
        <v>0</v>
      </c>
      <c r="I68" s="7">
        <f t="shared" si="30"/>
        <v>0</v>
      </c>
      <c r="J68" s="13">
        <v>1</v>
      </c>
      <c r="K68" s="7">
        <f t="shared" si="31"/>
        <v>14.864</v>
      </c>
      <c r="M68" s="7">
        <f t="shared" si="32"/>
        <v>0</v>
      </c>
      <c r="O68" s="7">
        <f t="shared" si="28"/>
        <v>0</v>
      </c>
      <c r="Q68" s="7">
        <f t="shared" si="15"/>
        <v>0</v>
      </c>
    </row>
    <row r="69" spans="1:17" ht="12.75">
      <c r="A69" s="2" t="s">
        <v>2</v>
      </c>
      <c r="B69" s="1" t="s">
        <v>265</v>
      </c>
      <c r="D69" s="6">
        <v>16426</v>
      </c>
      <c r="E69" s="9">
        <f t="shared" si="3"/>
        <v>16.426</v>
      </c>
      <c r="F69" s="13">
        <v>0.83</v>
      </c>
      <c r="G69" s="7">
        <f t="shared" si="29"/>
        <v>13.633579999999998</v>
      </c>
      <c r="I69" s="7">
        <f t="shared" si="30"/>
        <v>0</v>
      </c>
      <c r="J69" s="13">
        <v>0.17</v>
      </c>
      <c r="K69" s="7">
        <f t="shared" si="31"/>
        <v>2.79242</v>
      </c>
      <c r="M69" s="7">
        <f t="shared" si="32"/>
        <v>0</v>
      </c>
      <c r="O69" s="7">
        <f t="shared" si="28"/>
        <v>0</v>
      </c>
      <c r="Q69" s="7">
        <f t="shared" si="15"/>
        <v>0</v>
      </c>
    </row>
    <row r="70" spans="1:17" ht="12.75">
      <c r="A70" s="2" t="s">
        <v>249</v>
      </c>
      <c r="B70" s="1" t="s">
        <v>264</v>
      </c>
      <c r="D70" s="6">
        <v>9791</v>
      </c>
      <c r="E70" s="9">
        <f aca="true" t="shared" si="33" ref="E70:E141">D70/1000</f>
        <v>9.791</v>
      </c>
      <c r="G70" s="7">
        <f t="shared" si="29"/>
        <v>0</v>
      </c>
      <c r="H70" s="13">
        <v>1</v>
      </c>
      <c r="I70" s="7">
        <f t="shared" si="30"/>
        <v>9.791</v>
      </c>
      <c r="K70" s="7">
        <f t="shared" si="31"/>
        <v>0</v>
      </c>
      <c r="M70" s="7">
        <f t="shared" si="32"/>
        <v>0</v>
      </c>
      <c r="O70" s="7">
        <f t="shared" si="28"/>
        <v>0</v>
      </c>
      <c r="Q70" s="7">
        <f t="shared" si="15"/>
        <v>0</v>
      </c>
    </row>
    <row r="71" spans="1:17" ht="12.75">
      <c r="A71" s="2" t="s">
        <v>302</v>
      </c>
      <c r="B71" s="1" t="s">
        <v>303</v>
      </c>
      <c r="D71" s="6">
        <v>11201</v>
      </c>
      <c r="E71" s="9">
        <f t="shared" si="33"/>
        <v>11.201</v>
      </c>
      <c r="F71" s="13">
        <v>0.9</v>
      </c>
      <c r="G71" s="7">
        <f t="shared" si="29"/>
        <v>10.080900000000002</v>
      </c>
      <c r="I71" s="7">
        <f t="shared" si="30"/>
        <v>0</v>
      </c>
      <c r="K71" s="7">
        <f t="shared" si="31"/>
        <v>0</v>
      </c>
      <c r="L71" s="13">
        <v>0.1</v>
      </c>
      <c r="M71" s="7">
        <f t="shared" si="32"/>
        <v>1.1201</v>
      </c>
      <c r="O71" s="7">
        <f t="shared" si="28"/>
        <v>0</v>
      </c>
      <c r="Q71" s="7">
        <f t="shared" si="15"/>
        <v>0</v>
      </c>
    </row>
    <row r="72" spans="1:17" ht="12.75">
      <c r="A72" s="2" t="s">
        <v>72</v>
      </c>
      <c r="B72" s="1" t="s">
        <v>172</v>
      </c>
      <c r="D72" s="6">
        <v>17226</v>
      </c>
      <c r="E72" s="9">
        <f t="shared" si="33"/>
        <v>17.226</v>
      </c>
      <c r="G72" s="7">
        <f t="shared" si="29"/>
        <v>0</v>
      </c>
      <c r="H72" s="13">
        <v>0.4</v>
      </c>
      <c r="I72" s="7">
        <f t="shared" si="30"/>
        <v>6.8904</v>
      </c>
      <c r="J72" s="13">
        <v>0.6</v>
      </c>
      <c r="K72" s="7">
        <f t="shared" si="31"/>
        <v>10.3356</v>
      </c>
      <c r="M72" s="7">
        <f t="shared" si="32"/>
        <v>0</v>
      </c>
      <c r="O72" s="7">
        <f t="shared" si="28"/>
        <v>0</v>
      </c>
      <c r="Q72" s="7">
        <f t="shared" si="15"/>
        <v>0</v>
      </c>
    </row>
    <row r="73" spans="1:17" ht="25.5">
      <c r="A73" s="2" t="s">
        <v>73</v>
      </c>
      <c r="B73" s="1" t="s">
        <v>173</v>
      </c>
      <c r="D73" s="6">
        <v>6190</v>
      </c>
      <c r="E73" s="9">
        <f t="shared" si="33"/>
        <v>6.19</v>
      </c>
      <c r="G73" s="7">
        <f t="shared" si="29"/>
        <v>0</v>
      </c>
      <c r="H73" s="13">
        <v>0.5</v>
      </c>
      <c r="I73" s="7">
        <f t="shared" si="30"/>
        <v>3.095</v>
      </c>
      <c r="J73" s="13">
        <v>0.5</v>
      </c>
      <c r="K73" s="7">
        <f t="shared" si="31"/>
        <v>3.095</v>
      </c>
      <c r="M73" s="7">
        <f t="shared" si="32"/>
        <v>0</v>
      </c>
      <c r="O73" s="7">
        <f t="shared" si="28"/>
        <v>0</v>
      </c>
      <c r="Q73" s="7">
        <f t="shared" si="15"/>
        <v>0</v>
      </c>
    </row>
    <row r="74" spans="1:17" ht="12.75">
      <c r="A74" s="2" t="s">
        <v>74</v>
      </c>
      <c r="B74" s="1" t="s">
        <v>288</v>
      </c>
      <c r="D74" s="6">
        <v>8501</v>
      </c>
      <c r="E74" s="9">
        <f t="shared" si="33"/>
        <v>8.501</v>
      </c>
      <c r="F74" s="13">
        <v>1</v>
      </c>
      <c r="G74" s="7">
        <f t="shared" si="29"/>
        <v>8.501</v>
      </c>
      <c r="I74" s="7">
        <f t="shared" si="30"/>
        <v>0</v>
      </c>
      <c r="K74" s="7">
        <f t="shared" si="31"/>
        <v>0</v>
      </c>
      <c r="M74" s="7">
        <f t="shared" si="32"/>
        <v>0</v>
      </c>
      <c r="O74" s="7">
        <f t="shared" si="28"/>
        <v>0</v>
      </c>
      <c r="Q74" s="7">
        <f t="shared" si="15"/>
        <v>0</v>
      </c>
    </row>
    <row r="75" spans="1:17" ht="12.75">
      <c r="A75" s="2" t="s">
        <v>75</v>
      </c>
      <c r="B75" s="1" t="s">
        <v>289</v>
      </c>
      <c r="D75" s="6">
        <v>8965</v>
      </c>
      <c r="E75" s="9">
        <f t="shared" si="33"/>
        <v>8.965</v>
      </c>
      <c r="F75" s="13">
        <v>0.17</v>
      </c>
      <c r="G75" s="7">
        <f t="shared" si="29"/>
        <v>1.5240500000000001</v>
      </c>
      <c r="H75" s="13">
        <v>0.83</v>
      </c>
      <c r="I75" s="7">
        <f t="shared" si="30"/>
        <v>7.44095</v>
      </c>
      <c r="K75" s="7">
        <f t="shared" si="31"/>
        <v>0</v>
      </c>
      <c r="M75" s="7">
        <f t="shared" si="32"/>
        <v>0</v>
      </c>
      <c r="O75" s="7">
        <f t="shared" si="28"/>
        <v>0</v>
      </c>
      <c r="Q75" s="7">
        <f t="shared" si="15"/>
        <v>0</v>
      </c>
    </row>
    <row r="76" spans="1:17" ht="12.75">
      <c r="A76" s="2" t="s">
        <v>76</v>
      </c>
      <c r="B76" s="1" t="s">
        <v>175</v>
      </c>
      <c r="D76" s="6">
        <v>8995</v>
      </c>
      <c r="E76" s="9">
        <f t="shared" si="33"/>
        <v>8.995</v>
      </c>
      <c r="F76" s="13">
        <v>0.5</v>
      </c>
      <c r="G76" s="7">
        <f t="shared" si="29"/>
        <v>4.4975</v>
      </c>
      <c r="I76" s="7">
        <f t="shared" si="30"/>
        <v>0</v>
      </c>
      <c r="K76" s="7">
        <f t="shared" si="31"/>
        <v>0</v>
      </c>
      <c r="L76" s="13">
        <v>0.5</v>
      </c>
      <c r="M76" s="7">
        <f t="shared" si="32"/>
        <v>4.4975</v>
      </c>
      <c r="O76" s="7">
        <f t="shared" si="28"/>
        <v>0</v>
      </c>
      <c r="Q76" s="7">
        <f t="shared" si="15"/>
        <v>0</v>
      </c>
    </row>
    <row r="77" spans="1:17" ht="12.75">
      <c r="A77" s="2" t="s">
        <v>174</v>
      </c>
      <c r="B77" s="1" t="s">
        <v>141</v>
      </c>
      <c r="D77" s="6">
        <v>12480</v>
      </c>
      <c r="E77" s="9">
        <f t="shared" si="33"/>
        <v>12.48</v>
      </c>
      <c r="F77" s="13">
        <v>1</v>
      </c>
      <c r="G77" s="7">
        <f t="shared" si="29"/>
        <v>12.48</v>
      </c>
      <c r="I77" s="7">
        <f t="shared" si="30"/>
        <v>0</v>
      </c>
      <c r="K77" s="7">
        <f t="shared" si="31"/>
        <v>0</v>
      </c>
      <c r="M77" s="7">
        <f t="shared" si="32"/>
        <v>0</v>
      </c>
      <c r="O77" s="7">
        <f t="shared" si="28"/>
        <v>0</v>
      </c>
      <c r="Q77" s="7">
        <f t="shared" si="15"/>
        <v>0</v>
      </c>
    </row>
    <row r="78" spans="1:17" ht="12.75">
      <c r="A78" s="2" t="s">
        <v>247</v>
      </c>
      <c r="B78" s="1" t="s">
        <v>140</v>
      </c>
      <c r="D78" s="6">
        <v>10052</v>
      </c>
      <c r="E78" s="9">
        <f t="shared" si="33"/>
        <v>10.052</v>
      </c>
      <c r="G78" s="7">
        <f t="shared" si="29"/>
        <v>0</v>
      </c>
      <c r="I78" s="7">
        <f t="shared" si="30"/>
        <v>0</v>
      </c>
      <c r="K78" s="7">
        <f t="shared" si="31"/>
        <v>0</v>
      </c>
      <c r="L78" s="13">
        <v>1</v>
      </c>
      <c r="M78" s="7">
        <f t="shared" si="32"/>
        <v>10.052</v>
      </c>
      <c r="O78" s="7">
        <f t="shared" si="28"/>
        <v>0</v>
      </c>
      <c r="Q78" s="7">
        <f t="shared" si="15"/>
        <v>0</v>
      </c>
    </row>
    <row r="79" spans="4:17" ht="12.75">
      <c r="D79" s="6"/>
      <c r="E79" s="9"/>
      <c r="F79" s="10">
        <f>SUM(F66:F78)</f>
        <v>4.67</v>
      </c>
      <c r="G79" s="16">
        <f>SUM(G66:G78)</f>
        <v>74.62796</v>
      </c>
      <c r="H79" s="10">
        <f aca="true" t="shared" si="34" ref="H79:Q79">SUM(H66:H78)</f>
        <v>3.41</v>
      </c>
      <c r="I79" s="16">
        <f t="shared" si="34"/>
        <v>87.43747</v>
      </c>
      <c r="J79" s="10">
        <f t="shared" si="34"/>
        <v>3.27</v>
      </c>
      <c r="K79" s="16">
        <f t="shared" si="34"/>
        <v>54.44902</v>
      </c>
      <c r="L79" s="10">
        <f t="shared" si="34"/>
        <v>1.65</v>
      </c>
      <c r="M79" s="16">
        <f t="shared" si="34"/>
        <v>20.09755</v>
      </c>
      <c r="N79" s="10">
        <f t="shared" si="34"/>
        <v>0</v>
      </c>
      <c r="O79" s="16">
        <f t="shared" si="34"/>
        <v>0</v>
      </c>
      <c r="P79" s="10">
        <f t="shared" si="34"/>
        <v>0</v>
      </c>
      <c r="Q79" s="16">
        <f t="shared" si="34"/>
        <v>0</v>
      </c>
    </row>
    <row r="80" spans="5:17" ht="12.75">
      <c r="E80" s="9"/>
      <c r="Q80" s="7"/>
    </row>
    <row r="81" spans="1:17" ht="12.75">
      <c r="A81" s="2" t="s">
        <v>77</v>
      </c>
      <c r="E81" s="9"/>
      <c r="Q81" s="7"/>
    </row>
    <row r="82" spans="1:17" ht="12.75">
      <c r="A82" s="2" t="s">
        <v>78</v>
      </c>
      <c r="B82" s="1" t="s">
        <v>179</v>
      </c>
      <c r="D82" s="6">
        <v>50916</v>
      </c>
      <c r="E82" s="9">
        <f t="shared" si="33"/>
        <v>50.916</v>
      </c>
      <c r="G82" s="7">
        <f>E82*F82</f>
        <v>0</v>
      </c>
      <c r="H82" s="13">
        <v>0.67</v>
      </c>
      <c r="I82" s="7">
        <f>E82*H82</f>
        <v>34.11372</v>
      </c>
      <c r="J82" s="13">
        <v>0.33</v>
      </c>
      <c r="K82" s="7">
        <f>E82*J82</f>
        <v>16.80228</v>
      </c>
      <c r="M82" s="7">
        <f>E82*L82</f>
        <v>0</v>
      </c>
      <c r="O82" s="7">
        <f aca="true" t="shared" si="35" ref="O82:O93">N82*E82</f>
        <v>0</v>
      </c>
      <c r="Q82" s="7">
        <f t="shared" si="15"/>
        <v>0</v>
      </c>
    </row>
    <row r="83" spans="1:17" ht="12.75">
      <c r="A83" s="2" t="s">
        <v>30</v>
      </c>
      <c r="B83" s="1" t="s">
        <v>182</v>
      </c>
      <c r="D83" s="6">
        <v>24265</v>
      </c>
      <c r="E83" s="9">
        <f t="shared" si="33"/>
        <v>24.265</v>
      </c>
      <c r="F83" s="13">
        <v>0.64</v>
      </c>
      <c r="G83" s="7">
        <f aca="true" t="shared" si="36" ref="G83:G93">E83*F83</f>
        <v>15.5296</v>
      </c>
      <c r="H83" s="13">
        <v>0.36</v>
      </c>
      <c r="I83" s="7">
        <f aca="true" t="shared" si="37" ref="I83:I93">E83*H83</f>
        <v>8.7354</v>
      </c>
      <c r="K83" s="7">
        <f aca="true" t="shared" si="38" ref="K83:K93">E83*J83</f>
        <v>0</v>
      </c>
      <c r="M83" s="7">
        <f aca="true" t="shared" si="39" ref="M83:M93">E83*L83</f>
        <v>0</v>
      </c>
      <c r="O83" s="7">
        <f t="shared" si="35"/>
        <v>0</v>
      </c>
      <c r="Q83" s="7">
        <f t="shared" si="15"/>
        <v>0</v>
      </c>
    </row>
    <row r="84" spans="1:17" ht="12.75">
      <c r="A84" s="2" t="s">
        <v>25</v>
      </c>
      <c r="B84" s="1" t="s">
        <v>176</v>
      </c>
      <c r="D84" s="6">
        <v>23688</v>
      </c>
      <c r="E84" s="9">
        <f t="shared" si="33"/>
        <v>23.688</v>
      </c>
      <c r="F84" s="13">
        <v>0.2</v>
      </c>
      <c r="G84" s="7">
        <f t="shared" si="36"/>
        <v>4.7376</v>
      </c>
      <c r="H84" s="13">
        <v>0.8</v>
      </c>
      <c r="I84" s="7">
        <f t="shared" si="37"/>
        <v>18.9504</v>
      </c>
      <c r="K84" s="7">
        <f t="shared" si="38"/>
        <v>0</v>
      </c>
      <c r="M84" s="7">
        <f t="shared" si="39"/>
        <v>0</v>
      </c>
      <c r="O84" s="7">
        <f t="shared" si="35"/>
        <v>0</v>
      </c>
      <c r="Q84" s="7">
        <f t="shared" si="15"/>
        <v>0</v>
      </c>
    </row>
    <row r="85" spans="1:17" ht="12.75">
      <c r="A85" s="2" t="s">
        <v>79</v>
      </c>
      <c r="B85" s="1" t="s">
        <v>146</v>
      </c>
      <c r="D85" s="6">
        <v>38596</v>
      </c>
      <c r="E85" s="9">
        <f t="shared" si="33"/>
        <v>38.596</v>
      </c>
      <c r="G85" s="7">
        <f t="shared" si="36"/>
        <v>0</v>
      </c>
      <c r="H85" s="13">
        <v>1</v>
      </c>
      <c r="I85" s="7">
        <f t="shared" si="37"/>
        <v>38.596</v>
      </c>
      <c r="K85" s="7">
        <f t="shared" si="38"/>
        <v>0</v>
      </c>
      <c r="M85" s="7">
        <f t="shared" si="39"/>
        <v>0</v>
      </c>
      <c r="O85" s="7">
        <f t="shared" si="35"/>
        <v>0</v>
      </c>
      <c r="Q85" s="7">
        <f t="shared" si="15"/>
        <v>0</v>
      </c>
    </row>
    <row r="86" spans="1:17" ht="25.5">
      <c r="A86" s="2" t="s">
        <v>80</v>
      </c>
      <c r="B86" s="1" t="s">
        <v>180</v>
      </c>
      <c r="D86" s="6">
        <v>16471</v>
      </c>
      <c r="E86" s="9">
        <f t="shared" si="33"/>
        <v>16.471</v>
      </c>
      <c r="G86" s="7">
        <f t="shared" si="36"/>
        <v>0</v>
      </c>
      <c r="H86" s="13">
        <v>1</v>
      </c>
      <c r="I86" s="7">
        <f t="shared" si="37"/>
        <v>16.471</v>
      </c>
      <c r="K86" s="7">
        <f t="shared" si="38"/>
        <v>0</v>
      </c>
      <c r="M86" s="7">
        <f t="shared" si="39"/>
        <v>0</v>
      </c>
      <c r="O86" s="7">
        <f t="shared" si="35"/>
        <v>0</v>
      </c>
      <c r="Q86" s="7">
        <f t="shared" si="15"/>
        <v>0</v>
      </c>
    </row>
    <row r="87" spans="1:17" ht="12.75">
      <c r="A87" s="2" t="s">
        <v>81</v>
      </c>
      <c r="B87" s="1" t="s">
        <v>181</v>
      </c>
      <c r="D87" s="6">
        <v>10989</v>
      </c>
      <c r="E87" s="9">
        <f t="shared" si="33"/>
        <v>10.989</v>
      </c>
      <c r="G87" s="7">
        <f t="shared" si="36"/>
        <v>0</v>
      </c>
      <c r="I87" s="7">
        <f t="shared" si="37"/>
        <v>0</v>
      </c>
      <c r="K87" s="7">
        <f t="shared" si="38"/>
        <v>0</v>
      </c>
      <c r="M87" s="7">
        <f t="shared" si="39"/>
        <v>0</v>
      </c>
      <c r="N87" s="13">
        <v>1</v>
      </c>
      <c r="O87" s="7">
        <f t="shared" si="35"/>
        <v>10.989</v>
      </c>
      <c r="Q87" s="7">
        <f t="shared" si="15"/>
        <v>0</v>
      </c>
    </row>
    <row r="88" spans="1:17" ht="12.75">
      <c r="A88" s="2" t="s">
        <v>177</v>
      </c>
      <c r="B88" s="1" t="s">
        <v>141</v>
      </c>
      <c r="D88" s="6">
        <v>10253</v>
      </c>
      <c r="E88" s="9">
        <f>D88/1000</f>
        <v>10.253</v>
      </c>
      <c r="F88" s="13">
        <v>1</v>
      </c>
      <c r="G88" s="7">
        <f t="shared" si="36"/>
        <v>10.253</v>
      </c>
      <c r="I88" s="7">
        <f t="shared" si="37"/>
        <v>0</v>
      </c>
      <c r="K88" s="7">
        <f t="shared" si="38"/>
        <v>0</v>
      </c>
      <c r="M88" s="7">
        <f t="shared" si="39"/>
        <v>0</v>
      </c>
      <c r="O88" s="7">
        <f t="shared" si="35"/>
        <v>0</v>
      </c>
      <c r="Q88" s="7">
        <f t="shared" si="15"/>
        <v>0</v>
      </c>
    </row>
    <row r="89" spans="1:17" ht="12.75">
      <c r="A89" s="2" t="s">
        <v>178</v>
      </c>
      <c r="B89" s="1" t="s">
        <v>146</v>
      </c>
      <c r="D89" s="6">
        <v>9765</v>
      </c>
      <c r="E89" s="9">
        <f>D89/1000</f>
        <v>9.765</v>
      </c>
      <c r="G89" s="7">
        <f t="shared" si="36"/>
        <v>0</v>
      </c>
      <c r="H89" s="13">
        <v>1</v>
      </c>
      <c r="I89" s="7">
        <f t="shared" si="37"/>
        <v>9.765</v>
      </c>
      <c r="K89" s="7">
        <f t="shared" si="38"/>
        <v>0</v>
      </c>
      <c r="M89" s="7">
        <f t="shared" si="39"/>
        <v>0</v>
      </c>
      <c r="O89" s="7">
        <f t="shared" si="35"/>
        <v>0</v>
      </c>
      <c r="Q89" s="7">
        <f t="shared" si="15"/>
        <v>0</v>
      </c>
    </row>
    <row r="90" spans="1:17" ht="12.75">
      <c r="A90" s="2" t="s">
        <v>82</v>
      </c>
      <c r="B90" s="1" t="s">
        <v>141</v>
      </c>
      <c r="D90" s="6">
        <v>7896</v>
      </c>
      <c r="E90" s="9">
        <f t="shared" si="33"/>
        <v>7.896</v>
      </c>
      <c r="F90" s="13">
        <v>1</v>
      </c>
      <c r="G90" s="7">
        <f t="shared" si="36"/>
        <v>7.896</v>
      </c>
      <c r="I90" s="7">
        <f t="shared" si="37"/>
        <v>0</v>
      </c>
      <c r="K90" s="7">
        <f t="shared" si="38"/>
        <v>0</v>
      </c>
      <c r="M90" s="7">
        <f t="shared" si="39"/>
        <v>0</v>
      </c>
      <c r="O90" s="7">
        <f t="shared" si="35"/>
        <v>0</v>
      </c>
      <c r="Q90" s="7">
        <f t="shared" si="15"/>
        <v>0</v>
      </c>
    </row>
    <row r="91" spans="1:17" ht="12.75">
      <c r="A91" s="2" t="s">
        <v>83</v>
      </c>
      <c r="B91" s="1" t="s">
        <v>141</v>
      </c>
      <c r="D91" s="6">
        <v>10557</v>
      </c>
      <c r="E91" s="9">
        <f t="shared" si="33"/>
        <v>10.557</v>
      </c>
      <c r="F91" s="13">
        <v>1</v>
      </c>
      <c r="G91" s="7">
        <f t="shared" si="36"/>
        <v>10.557</v>
      </c>
      <c r="I91" s="7">
        <f t="shared" si="37"/>
        <v>0</v>
      </c>
      <c r="K91" s="7">
        <f t="shared" si="38"/>
        <v>0</v>
      </c>
      <c r="M91" s="7">
        <f t="shared" si="39"/>
        <v>0</v>
      </c>
      <c r="O91" s="7">
        <f t="shared" si="35"/>
        <v>0</v>
      </c>
      <c r="Q91" s="7">
        <f t="shared" si="15"/>
        <v>0</v>
      </c>
    </row>
    <row r="92" spans="1:17" ht="12.75">
      <c r="A92" s="2" t="s">
        <v>273</v>
      </c>
      <c r="B92" s="5" t="s">
        <v>146</v>
      </c>
      <c r="D92" s="6">
        <v>8793</v>
      </c>
      <c r="E92" s="9">
        <f>D92/1000</f>
        <v>8.793</v>
      </c>
      <c r="G92" s="7">
        <f t="shared" si="36"/>
        <v>0</v>
      </c>
      <c r="H92" s="13">
        <v>1</v>
      </c>
      <c r="I92" s="7">
        <f t="shared" si="37"/>
        <v>8.793</v>
      </c>
      <c r="K92" s="7">
        <f t="shared" si="38"/>
        <v>0</v>
      </c>
      <c r="M92" s="7">
        <f t="shared" si="39"/>
        <v>0</v>
      </c>
      <c r="O92" s="7">
        <f t="shared" si="35"/>
        <v>0</v>
      </c>
      <c r="Q92" s="7">
        <f t="shared" si="15"/>
        <v>0</v>
      </c>
    </row>
    <row r="93" spans="1:17" ht="12.75">
      <c r="A93" s="2" t="s">
        <v>84</v>
      </c>
      <c r="B93" s="1" t="s">
        <v>149</v>
      </c>
      <c r="D93" s="6">
        <v>11792</v>
      </c>
      <c r="E93" s="9">
        <f t="shared" si="33"/>
        <v>11.792</v>
      </c>
      <c r="G93" s="7">
        <f t="shared" si="36"/>
        <v>0</v>
      </c>
      <c r="I93" s="7">
        <f t="shared" si="37"/>
        <v>0</v>
      </c>
      <c r="J93" s="13">
        <v>1</v>
      </c>
      <c r="K93" s="7">
        <f t="shared" si="38"/>
        <v>11.792</v>
      </c>
      <c r="M93" s="7">
        <f t="shared" si="39"/>
        <v>0</v>
      </c>
      <c r="O93" s="7">
        <f t="shared" si="35"/>
        <v>0</v>
      </c>
      <c r="Q93" s="7">
        <f t="shared" si="15"/>
        <v>0</v>
      </c>
    </row>
    <row r="94" spans="4:17" ht="12.75">
      <c r="D94" s="6"/>
      <c r="E94" s="9"/>
      <c r="F94" s="10">
        <f>SUM(F82:F93)</f>
        <v>3.84</v>
      </c>
      <c r="G94" s="16">
        <f>SUM(G82:G93)</f>
        <v>48.9732</v>
      </c>
      <c r="H94" s="10">
        <f aca="true" t="shared" si="40" ref="H94:Q94">SUM(H82:H93)</f>
        <v>5.83</v>
      </c>
      <c r="I94" s="16">
        <f t="shared" si="40"/>
        <v>135.42452</v>
      </c>
      <c r="J94" s="10">
        <f t="shared" si="40"/>
        <v>1.33</v>
      </c>
      <c r="K94" s="16">
        <f t="shared" si="40"/>
        <v>28.594279999999998</v>
      </c>
      <c r="L94" s="10">
        <f t="shared" si="40"/>
        <v>0</v>
      </c>
      <c r="M94" s="16">
        <f t="shared" si="40"/>
        <v>0</v>
      </c>
      <c r="N94" s="10">
        <f t="shared" si="40"/>
        <v>1</v>
      </c>
      <c r="O94" s="16">
        <f t="shared" si="40"/>
        <v>10.989</v>
      </c>
      <c r="P94" s="10">
        <f t="shared" si="40"/>
        <v>0</v>
      </c>
      <c r="Q94" s="16">
        <f t="shared" si="40"/>
        <v>0</v>
      </c>
    </row>
    <row r="95" spans="5:17" ht="12.75">
      <c r="E95" s="9"/>
      <c r="Q95" s="7"/>
    </row>
    <row r="96" spans="1:17" ht="12.75">
      <c r="A96" s="2" t="s">
        <v>85</v>
      </c>
      <c r="E96" s="9"/>
      <c r="Q96" s="7"/>
    </row>
    <row r="97" spans="1:17" ht="12.75">
      <c r="A97" s="2" t="s">
        <v>14</v>
      </c>
      <c r="B97" s="1" t="s">
        <v>183</v>
      </c>
      <c r="D97" s="6">
        <v>35859</v>
      </c>
      <c r="E97" s="9">
        <f t="shared" si="33"/>
        <v>35.859</v>
      </c>
      <c r="F97" s="13">
        <v>1</v>
      </c>
      <c r="G97" s="7">
        <f>E97*F97</f>
        <v>35.859</v>
      </c>
      <c r="I97" s="7">
        <f>E97*H97</f>
        <v>0</v>
      </c>
      <c r="K97" s="7">
        <f>E97*J97</f>
        <v>0</v>
      </c>
      <c r="M97" s="7">
        <f>E97*L97</f>
        <v>0</v>
      </c>
      <c r="O97" s="7">
        <f aca="true" t="shared" si="41" ref="O97:O107">N97*E97</f>
        <v>0</v>
      </c>
      <c r="Q97" s="7">
        <f t="shared" si="15"/>
        <v>0</v>
      </c>
    </row>
    <row r="98" spans="1:17" ht="12.75">
      <c r="A98" s="2" t="s">
        <v>15</v>
      </c>
      <c r="B98" s="1" t="s">
        <v>291</v>
      </c>
      <c r="D98" s="6">
        <v>94747</v>
      </c>
      <c r="E98" s="9">
        <f t="shared" si="33"/>
        <v>94.747</v>
      </c>
      <c r="F98" s="13">
        <v>0.67</v>
      </c>
      <c r="G98" s="7">
        <f aca="true" t="shared" si="42" ref="G98:G107">E98*F98</f>
        <v>63.48049</v>
      </c>
      <c r="I98" s="7">
        <f aca="true" t="shared" si="43" ref="I98:I107">E98*H98</f>
        <v>0</v>
      </c>
      <c r="K98" s="7">
        <f aca="true" t="shared" si="44" ref="K98:K107">E98*J98</f>
        <v>0</v>
      </c>
      <c r="L98" s="13">
        <v>0.33</v>
      </c>
      <c r="M98" s="7">
        <f aca="true" t="shared" si="45" ref="M98:M107">E98*L98</f>
        <v>31.26651</v>
      </c>
      <c r="O98" s="7">
        <f t="shared" si="41"/>
        <v>0</v>
      </c>
      <c r="Q98" s="7">
        <f t="shared" si="15"/>
        <v>0</v>
      </c>
    </row>
    <row r="99" spans="1:17" ht="12.75">
      <c r="A99" s="2" t="s">
        <v>31</v>
      </c>
      <c r="B99" s="1" t="s">
        <v>184</v>
      </c>
      <c r="D99" s="6">
        <v>22464</v>
      </c>
      <c r="E99" s="9">
        <f t="shared" si="33"/>
        <v>22.464</v>
      </c>
      <c r="G99" s="7">
        <f t="shared" si="42"/>
        <v>0</v>
      </c>
      <c r="I99" s="7">
        <f t="shared" si="43"/>
        <v>0</v>
      </c>
      <c r="J99" s="13">
        <v>0.4</v>
      </c>
      <c r="K99" s="7">
        <f t="shared" si="44"/>
        <v>8.9856</v>
      </c>
      <c r="L99" s="13">
        <v>0.6</v>
      </c>
      <c r="M99" s="7">
        <f t="shared" si="45"/>
        <v>13.478399999999999</v>
      </c>
      <c r="O99" s="7">
        <f t="shared" si="41"/>
        <v>0</v>
      </c>
      <c r="Q99" s="7">
        <f t="shared" si="15"/>
        <v>0</v>
      </c>
    </row>
    <row r="100" spans="1:17" ht="12.75">
      <c r="A100" s="2" t="s">
        <v>86</v>
      </c>
      <c r="B100" s="1" t="s">
        <v>140</v>
      </c>
      <c r="D100" s="6">
        <v>13861</v>
      </c>
      <c r="E100" s="9">
        <f t="shared" si="33"/>
        <v>13.861</v>
      </c>
      <c r="G100" s="7">
        <f t="shared" si="42"/>
        <v>0</v>
      </c>
      <c r="I100" s="7">
        <f t="shared" si="43"/>
        <v>0</v>
      </c>
      <c r="K100" s="7">
        <f t="shared" si="44"/>
        <v>0</v>
      </c>
      <c r="L100" s="13">
        <v>1</v>
      </c>
      <c r="M100" s="7">
        <f t="shared" si="45"/>
        <v>13.861</v>
      </c>
      <c r="O100" s="7">
        <f t="shared" si="41"/>
        <v>0</v>
      </c>
      <c r="Q100" s="7">
        <f t="shared" si="15"/>
        <v>0</v>
      </c>
    </row>
    <row r="101" spans="1:17" ht="12.75">
      <c r="A101" s="2" t="s">
        <v>87</v>
      </c>
      <c r="B101" s="1" t="s">
        <v>146</v>
      </c>
      <c r="D101" s="6">
        <v>11716</v>
      </c>
      <c r="E101" s="9">
        <f t="shared" si="33"/>
        <v>11.716</v>
      </c>
      <c r="G101" s="7">
        <f t="shared" si="42"/>
        <v>0</v>
      </c>
      <c r="H101" s="13">
        <v>1</v>
      </c>
      <c r="I101" s="7">
        <f t="shared" si="43"/>
        <v>11.716</v>
      </c>
      <c r="K101" s="7">
        <f t="shared" si="44"/>
        <v>0</v>
      </c>
      <c r="M101" s="7">
        <f t="shared" si="45"/>
        <v>0</v>
      </c>
      <c r="O101" s="7">
        <f t="shared" si="41"/>
        <v>0</v>
      </c>
      <c r="Q101" s="7">
        <f t="shared" si="15"/>
        <v>0</v>
      </c>
    </row>
    <row r="102" spans="1:17" ht="12.75" customHeight="1">
      <c r="A102" s="2" t="s">
        <v>88</v>
      </c>
      <c r="B102" s="1" t="s">
        <v>186</v>
      </c>
      <c r="D102" s="6">
        <v>29909</v>
      </c>
      <c r="E102" s="9">
        <f t="shared" si="33"/>
        <v>29.909</v>
      </c>
      <c r="F102" s="13">
        <v>0.33</v>
      </c>
      <c r="G102" s="7">
        <f t="shared" si="42"/>
        <v>9.86997</v>
      </c>
      <c r="H102" s="13">
        <v>0.33</v>
      </c>
      <c r="I102" s="7">
        <f t="shared" si="43"/>
        <v>9.86997</v>
      </c>
      <c r="J102" s="13">
        <v>0.33</v>
      </c>
      <c r="K102" s="7">
        <f t="shared" si="44"/>
        <v>9.86997</v>
      </c>
      <c r="M102" s="7">
        <f t="shared" si="45"/>
        <v>0</v>
      </c>
      <c r="O102" s="7">
        <f t="shared" si="41"/>
        <v>0</v>
      </c>
      <c r="Q102" s="7">
        <f t="shared" si="15"/>
        <v>0</v>
      </c>
    </row>
    <row r="103" spans="1:17" ht="25.5">
      <c r="A103" s="2" t="s">
        <v>16</v>
      </c>
      <c r="B103" s="1" t="s">
        <v>189</v>
      </c>
      <c r="D103" s="6">
        <v>23325</v>
      </c>
      <c r="E103" s="9">
        <f t="shared" si="33"/>
        <v>23.325</v>
      </c>
      <c r="F103" s="13">
        <v>0.17</v>
      </c>
      <c r="G103" s="7">
        <f t="shared" si="42"/>
        <v>3.96525</v>
      </c>
      <c r="H103" s="13">
        <v>0.33</v>
      </c>
      <c r="I103" s="7">
        <f t="shared" si="43"/>
        <v>7.69725</v>
      </c>
      <c r="J103" s="13">
        <v>0.5</v>
      </c>
      <c r="K103" s="7">
        <f t="shared" si="44"/>
        <v>11.6625</v>
      </c>
      <c r="M103" s="7">
        <f t="shared" si="45"/>
        <v>0</v>
      </c>
      <c r="O103" s="7">
        <f t="shared" si="41"/>
        <v>0</v>
      </c>
      <c r="Q103" s="7">
        <f t="shared" si="15"/>
        <v>0</v>
      </c>
    </row>
    <row r="104" spans="1:17" ht="12.75">
      <c r="A104" s="2" t="s">
        <v>89</v>
      </c>
      <c r="B104" s="1" t="s">
        <v>145</v>
      </c>
      <c r="D104" s="6">
        <v>9172</v>
      </c>
      <c r="E104" s="9">
        <f t="shared" si="33"/>
        <v>9.172</v>
      </c>
      <c r="G104" s="7">
        <f t="shared" si="42"/>
        <v>0</v>
      </c>
      <c r="I104" s="7">
        <f t="shared" si="43"/>
        <v>0</v>
      </c>
      <c r="J104" s="13">
        <v>1</v>
      </c>
      <c r="K104" s="7">
        <f t="shared" si="44"/>
        <v>9.172</v>
      </c>
      <c r="M104" s="7">
        <f t="shared" si="45"/>
        <v>0</v>
      </c>
      <c r="O104" s="7">
        <f t="shared" si="41"/>
        <v>0</v>
      </c>
      <c r="Q104" s="7">
        <f aca="true" t="shared" si="46" ref="Q104:Q169">P104*E104</f>
        <v>0</v>
      </c>
    </row>
    <row r="105" spans="1:17" ht="12.75">
      <c r="A105" s="2" t="s">
        <v>90</v>
      </c>
      <c r="B105" s="1" t="s">
        <v>145</v>
      </c>
      <c r="D105" s="6">
        <v>7320</v>
      </c>
      <c r="E105" s="9">
        <f t="shared" si="33"/>
        <v>7.32</v>
      </c>
      <c r="G105" s="7">
        <f t="shared" si="42"/>
        <v>0</v>
      </c>
      <c r="I105" s="7">
        <f t="shared" si="43"/>
        <v>0</v>
      </c>
      <c r="J105" s="13">
        <v>1</v>
      </c>
      <c r="K105" s="7">
        <f t="shared" si="44"/>
        <v>7.32</v>
      </c>
      <c r="M105" s="7">
        <f t="shared" si="45"/>
        <v>0</v>
      </c>
      <c r="O105" s="7">
        <f t="shared" si="41"/>
        <v>0</v>
      </c>
      <c r="Q105" s="7">
        <f t="shared" si="46"/>
        <v>0</v>
      </c>
    </row>
    <row r="106" spans="1:17" ht="12.75">
      <c r="A106" s="2" t="s">
        <v>91</v>
      </c>
      <c r="B106" s="1" t="s">
        <v>185</v>
      </c>
      <c r="D106" s="6">
        <v>8866</v>
      </c>
      <c r="E106" s="9">
        <f t="shared" si="33"/>
        <v>8.866</v>
      </c>
      <c r="F106" s="13">
        <v>0.5</v>
      </c>
      <c r="G106" s="7">
        <f t="shared" si="42"/>
        <v>4.433</v>
      </c>
      <c r="I106" s="7">
        <f t="shared" si="43"/>
        <v>0</v>
      </c>
      <c r="K106" s="7">
        <f t="shared" si="44"/>
        <v>0</v>
      </c>
      <c r="M106" s="7">
        <f t="shared" si="45"/>
        <v>0</v>
      </c>
      <c r="O106" s="7">
        <f t="shared" si="41"/>
        <v>0</v>
      </c>
      <c r="P106" s="13">
        <v>0.5</v>
      </c>
      <c r="Q106" s="7">
        <f t="shared" si="46"/>
        <v>4.433</v>
      </c>
    </row>
    <row r="107" spans="1:17" ht="12.75">
      <c r="A107" s="2" t="s">
        <v>92</v>
      </c>
      <c r="B107" s="1" t="s">
        <v>187</v>
      </c>
      <c r="D107" s="6">
        <v>3424</v>
      </c>
      <c r="E107" s="9">
        <f t="shared" si="33"/>
        <v>3.424</v>
      </c>
      <c r="F107" s="13">
        <v>0.5</v>
      </c>
      <c r="G107" s="7">
        <f t="shared" si="42"/>
        <v>1.712</v>
      </c>
      <c r="I107" s="7">
        <f t="shared" si="43"/>
        <v>0</v>
      </c>
      <c r="K107" s="7">
        <f t="shared" si="44"/>
        <v>0</v>
      </c>
      <c r="L107" s="13">
        <v>0.5</v>
      </c>
      <c r="M107" s="7">
        <f t="shared" si="45"/>
        <v>1.712</v>
      </c>
      <c r="O107" s="7">
        <f t="shared" si="41"/>
        <v>0</v>
      </c>
      <c r="Q107" s="7">
        <f t="shared" si="46"/>
        <v>0</v>
      </c>
    </row>
    <row r="108" spans="4:17" ht="12.75">
      <c r="D108" s="6"/>
      <c r="E108" s="9"/>
      <c r="F108" s="10">
        <f>SUM(F97:F107)</f>
        <v>3.17</v>
      </c>
      <c r="G108" s="16">
        <f>SUM(G97:G107)</f>
        <v>119.31971</v>
      </c>
      <c r="H108" s="10">
        <f aca="true" t="shared" si="47" ref="H108:Q108">SUM(H97:H107)</f>
        <v>1.6600000000000001</v>
      </c>
      <c r="I108" s="16">
        <f t="shared" si="47"/>
        <v>29.28322</v>
      </c>
      <c r="J108" s="10">
        <f t="shared" si="47"/>
        <v>3.23</v>
      </c>
      <c r="K108" s="16">
        <f t="shared" si="47"/>
        <v>47.010070000000006</v>
      </c>
      <c r="L108" s="10">
        <f t="shared" si="47"/>
        <v>2.4299999999999997</v>
      </c>
      <c r="M108" s="16">
        <f t="shared" si="47"/>
        <v>60.31791</v>
      </c>
      <c r="N108" s="10">
        <f t="shared" si="47"/>
        <v>0</v>
      </c>
      <c r="O108" s="16">
        <f t="shared" si="47"/>
        <v>0</v>
      </c>
      <c r="P108" s="10">
        <f t="shared" si="47"/>
        <v>0.5</v>
      </c>
      <c r="Q108" s="16">
        <f t="shared" si="47"/>
        <v>4.433</v>
      </c>
    </row>
    <row r="109" spans="5:17" ht="12.75">
      <c r="E109" s="9"/>
      <c r="Q109" s="7"/>
    </row>
    <row r="110" spans="1:17" ht="12.75">
      <c r="A110" s="2" t="s">
        <v>93</v>
      </c>
      <c r="E110" s="9"/>
      <c r="Q110" s="7"/>
    </row>
    <row r="111" spans="1:17" ht="12.75">
      <c r="A111" s="2" t="s">
        <v>94</v>
      </c>
      <c r="B111" s="1" t="s">
        <v>194</v>
      </c>
      <c r="D111" s="6">
        <v>163392</v>
      </c>
      <c r="E111" s="9">
        <f>H217/1000</f>
        <v>94.840998031174</v>
      </c>
      <c r="F111" s="13">
        <v>0.96</v>
      </c>
      <c r="G111" s="7">
        <f>E111*F111</f>
        <v>91.04735810992703</v>
      </c>
      <c r="H111" s="13">
        <v>0.04</v>
      </c>
      <c r="I111" s="7">
        <f>E111*H111</f>
        <v>3.79363992124696</v>
      </c>
      <c r="K111" s="7">
        <f>E111*J111</f>
        <v>0</v>
      </c>
      <c r="M111" s="7">
        <f>E111*L111</f>
        <v>0</v>
      </c>
      <c r="O111" s="7">
        <f aca="true" t="shared" si="48" ref="O111:O118">N111*E111</f>
        <v>0</v>
      </c>
      <c r="Q111" s="7">
        <f t="shared" si="46"/>
        <v>0</v>
      </c>
    </row>
    <row r="112" spans="1:17" ht="12.75">
      <c r="A112" s="2" t="s">
        <v>95</v>
      </c>
      <c r="B112" s="1" t="s">
        <v>146</v>
      </c>
      <c r="D112" s="6">
        <v>12508</v>
      </c>
      <c r="E112" s="9">
        <f t="shared" si="33"/>
        <v>12.508</v>
      </c>
      <c r="G112" s="7">
        <f aca="true" t="shared" si="49" ref="G112:G118">E112*F112</f>
        <v>0</v>
      </c>
      <c r="H112" s="13">
        <v>1</v>
      </c>
      <c r="I112" s="7">
        <f aca="true" t="shared" si="50" ref="I112:I118">E112*H112</f>
        <v>12.508</v>
      </c>
      <c r="K112" s="7">
        <f aca="true" t="shared" si="51" ref="K112:K118">E112*J112</f>
        <v>0</v>
      </c>
      <c r="M112" s="7">
        <f aca="true" t="shared" si="52" ref="M112:M118">E112*L112</f>
        <v>0</v>
      </c>
      <c r="O112" s="7">
        <f t="shared" si="48"/>
        <v>0</v>
      </c>
      <c r="Q112" s="7">
        <f t="shared" si="46"/>
        <v>0</v>
      </c>
    </row>
    <row r="113" spans="1:17" ht="25.5">
      <c r="A113" s="2" t="s">
        <v>11</v>
      </c>
      <c r="B113" s="1" t="s">
        <v>190</v>
      </c>
      <c r="D113" s="6">
        <v>10840</v>
      </c>
      <c r="E113" s="9">
        <f t="shared" si="33"/>
        <v>10.84</v>
      </c>
      <c r="G113" s="7">
        <f t="shared" si="49"/>
        <v>0</v>
      </c>
      <c r="H113" s="13">
        <v>0.2</v>
      </c>
      <c r="I113" s="7">
        <f t="shared" si="50"/>
        <v>2.168</v>
      </c>
      <c r="J113" s="13">
        <v>0.8</v>
      </c>
      <c r="K113" s="7">
        <f t="shared" si="51"/>
        <v>8.672</v>
      </c>
      <c r="M113" s="7">
        <f t="shared" si="52"/>
        <v>0</v>
      </c>
      <c r="O113" s="7">
        <f t="shared" si="48"/>
        <v>0</v>
      </c>
      <c r="Q113" s="7">
        <f t="shared" si="46"/>
        <v>0</v>
      </c>
    </row>
    <row r="114" spans="1:17" ht="12.75">
      <c r="A114" s="2" t="s">
        <v>12</v>
      </c>
      <c r="B114" s="1" t="s">
        <v>141</v>
      </c>
      <c r="D114" s="6">
        <v>22890</v>
      </c>
      <c r="E114" s="9">
        <f t="shared" si="33"/>
        <v>22.89</v>
      </c>
      <c r="F114" s="13">
        <v>1</v>
      </c>
      <c r="G114" s="7">
        <f t="shared" si="49"/>
        <v>22.89</v>
      </c>
      <c r="I114" s="7">
        <f t="shared" si="50"/>
        <v>0</v>
      </c>
      <c r="K114" s="7">
        <f t="shared" si="51"/>
        <v>0</v>
      </c>
      <c r="M114" s="7">
        <f t="shared" si="52"/>
        <v>0</v>
      </c>
      <c r="O114" s="7">
        <f t="shared" si="48"/>
        <v>0</v>
      </c>
      <c r="Q114" s="7">
        <f t="shared" si="46"/>
        <v>0</v>
      </c>
    </row>
    <row r="115" spans="1:17" ht="12.75">
      <c r="A115" s="2" t="s">
        <v>96</v>
      </c>
      <c r="B115" s="1" t="s">
        <v>191</v>
      </c>
      <c r="D115" s="6">
        <v>13773</v>
      </c>
      <c r="E115" s="9">
        <f t="shared" si="33"/>
        <v>13.773</v>
      </c>
      <c r="G115" s="7">
        <f t="shared" si="49"/>
        <v>0</v>
      </c>
      <c r="H115" s="13">
        <v>0.6</v>
      </c>
      <c r="I115" s="7">
        <f t="shared" si="50"/>
        <v>8.2638</v>
      </c>
      <c r="J115" s="13">
        <v>0.4</v>
      </c>
      <c r="K115" s="7">
        <f t="shared" si="51"/>
        <v>5.5092</v>
      </c>
      <c r="M115" s="7">
        <f t="shared" si="52"/>
        <v>0</v>
      </c>
      <c r="O115" s="7">
        <f t="shared" si="48"/>
        <v>0</v>
      </c>
      <c r="Q115" s="7">
        <f t="shared" si="46"/>
        <v>0</v>
      </c>
    </row>
    <row r="116" spans="1:17" ht="12.75">
      <c r="A116" s="2" t="s">
        <v>97</v>
      </c>
      <c r="B116" s="1" t="s">
        <v>188</v>
      </c>
      <c r="D116" s="6">
        <v>3671</v>
      </c>
      <c r="E116" s="9">
        <f t="shared" si="33"/>
        <v>3.671</v>
      </c>
      <c r="F116" s="13">
        <v>0.5</v>
      </c>
      <c r="G116" s="7">
        <f t="shared" si="49"/>
        <v>1.8355</v>
      </c>
      <c r="H116" s="13">
        <v>0.5</v>
      </c>
      <c r="I116" s="7">
        <f t="shared" si="50"/>
        <v>1.8355</v>
      </c>
      <c r="K116" s="7">
        <f t="shared" si="51"/>
        <v>0</v>
      </c>
      <c r="M116" s="7">
        <f t="shared" si="52"/>
        <v>0</v>
      </c>
      <c r="O116" s="7">
        <f t="shared" si="48"/>
        <v>0</v>
      </c>
      <c r="Q116" s="7">
        <f t="shared" si="46"/>
        <v>0</v>
      </c>
    </row>
    <row r="117" spans="1:17" ht="12.75">
      <c r="A117" s="2" t="s">
        <v>98</v>
      </c>
      <c r="B117" s="1" t="s">
        <v>145</v>
      </c>
      <c r="D117" s="6">
        <v>11548</v>
      </c>
      <c r="E117" s="9">
        <f t="shared" si="33"/>
        <v>11.548</v>
      </c>
      <c r="G117" s="7">
        <f t="shared" si="49"/>
        <v>0</v>
      </c>
      <c r="I117" s="7">
        <f t="shared" si="50"/>
        <v>0</v>
      </c>
      <c r="J117" s="13">
        <v>1</v>
      </c>
      <c r="K117" s="7">
        <f t="shared" si="51"/>
        <v>11.548</v>
      </c>
      <c r="M117" s="7">
        <f t="shared" si="52"/>
        <v>0</v>
      </c>
      <c r="O117" s="7">
        <f t="shared" si="48"/>
        <v>0</v>
      </c>
      <c r="Q117" s="7">
        <f t="shared" si="46"/>
        <v>0</v>
      </c>
    </row>
    <row r="118" spans="1:17" ht="12.75">
      <c r="A118" s="2" t="s">
        <v>192</v>
      </c>
      <c r="B118" s="1" t="s">
        <v>193</v>
      </c>
      <c r="D118" s="6">
        <v>7605</v>
      </c>
      <c r="E118" s="9">
        <f t="shared" si="33"/>
        <v>7.605</v>
      </c>
      <c r="F118" s="13">
        <v>0.5</v>
      </c>
      <c r="G118" s="7">
        <f t="shared" si="49"/>
        <v>3.8025</v>
      </c>
      <c r="H118" s="13">
        <v>0.5</v>
      </c>
      <c r="I118" s="7">
        <f t="shared" si="50"/>
        <v>3.8025</v>
      </c>
      <c r="K118" s="7">
        <f t="shared" si="51"/>
        <v>0</v>
      </c>
      <c r="M118" s="7">
        <f t="shared" si="52"/>
        <v>0</v>
      </c>
      <c r="O118" s="7">
        <f t="shared" si="48"/>
        <v>0</v>
      </c>
      <c r="Q118" s="7">
        <f t="shared" si="46"/>
        <v>0</v>
      </c>
    </row>
    <row r="119" spans="4:17" ht="12.75">
      <c r="D119" s="6"/>
      <c r="E119" s="9"/>
      <c r="F119" s="10">
        <f>SUM(F111:F118)</f>
        <v>2.96</v>
      </c>
      <c r="G119" s="16">
        <f>SUM(G111:G118)</f>
        <v>119.57535810992702</v>
      </c>
      <c r="H119" s="10">
        <f aca="true" t="shared" si="53" ref="H119:Q119">SUM(H111:H118)</f>
        <v>2.84</v>
      </c>
      <c r="I119" s="16">
        <f t="shared" si="53"/>
        <v>32.37143992124696</v>
      </c>
      <c r="J119" s="10">
        <f t="shared" si="53"/>
        <v>2.2</v>
      </c>
      <c r="K119" s="16">
        <f t="shared" si="53"/>
        <v>25.7292</v>
      </c>
      <c r="L119" s="10">
        <f t="shared" si="53"/>
        <v>0</v>
      </c>
      <c r="M119" s="16">
        <f t="shared" si="53"/>
        <v>0</v>
      </c>
      <c r="N119" s="10">
        <f t="shared" si="53"/>
        <v>0</v>
      </c>
      <c r="O119" s="16">
        <f t="shared" si="53"/>
        <v>0</v>
      </c>
      <c r="P119" s="10">
        <f t="shared" si="53"/>
        <v>0</v>
      </c>
      <c r="Q119" s="16">
        <f t="shared" si="53"/>
        <v>0</v>
      </c>
    </row>
    <row r="120" spans="5:17" ht="12.75">
      <c r="E120" s="9"/>
      <c r="G120" s="13"/>
      <c r="Q120" s="7"/>
    </row>
    <row r="121" spans="1:17" ht="12.75">
      <c r="A121" s="2" t="s">
        <v>99</v>
      </c>
      <c r="E121" s="9"/>
      <c r="Q121" s="7"/>
    </row>
    <row r="122" spans="1:17" ht="25.5">
      <c r="A122" s="2" t="s">
        <v>100</v>
      </c>
      <c r="B122" s="5" t="s">
        <v>301</v>
      </c>
      <c r="D122" s="6">
        <v>1188126</v>
      </c>
      <c r="E122" s="9">
        <f>8501/1000</f>
        <v>8.501</v>
      </c>
      <c r="F122" s="13">
        <v>0.56</v>
      </c>
      <c r="G122" s="7">
        <f>E122*F122</f>
        <v>4.76056</v>
      </c>
      <c r="H122" s="13">
        <v>0.31</v>
      </c>
      <c r="I122" s="7">
        <f>E122*H122</f>
        <v>2.6353099999999996</v>
      </c>
      <c r="J122" s="13">
        <v>0.13</v>
      </c>
      <c r="K122" s="7">
        <f>E122*J122</f>
        <v>1.10513</v>
      </c>
      <c r="M122" s="7">
        <f>E122*L122</f>
        <v>0</v>
      </c>
      <c r="O122" s="7">
        <f aca="true" t="shared" si="54" ref="O122:O141">N122*E122</f>
        <v>0</v>
      </c>
      <c r="Q122" s="7">
        <f t="shared" si="46"/>
        <v>0</v>
      </c>
    </row>
    <row r="123" spans="1:17" ht="12.75">
      <c r="A123" s="2" t="s">
        <v>104</v>
      </c>
      <c r="B123" s="5" t="s">
        <v>220</v>
      </c>
      <c r="D123" s="6">
        <v>16159</v>
      </c>
      <c r="E123" s="9">
        <f t="shared" si="33"/>
        <v>16.159</v>
      </c>
      <c r="F123" s="15">
        <v>0.2</v>
      </c>
      <c r="G123" s="7">
        <f aca="true" t="shared" si="55" ref="G123:G141">E123*F123</f>
        <v>3.2318</v>
      </c>
      <c r="H123" s="13">
        <v>0.4</v>
      </c>
      <c r="I123" s="7">
        <f aca="true" t="shared" si="56" ref="I123:I141">E123*H123</f>
        <v>6.4636</v>
      </c>
      <c r="J123" s="13">
        <v>0.4</v>
      </c>
      <c r="K123" s="7">
        <f aca="true" t="shared" si="57" ref="K123:K141">E123*J123</f>
        <v>6.4636</v>
      </c>
      <c r="M123" s="7">
        <f aca="true" t="shared" si="58" ref="M123:M141">E123*L123</f>
        <v>0</v>
      </c>
      <c r="O123" s="7">
        <f t="shared" si="54"/>
        <v>0</v>
      </c>
      <c r="Q123" s="7">
        <f t="shared" si="46"/>
        <v>0</v>
      </c>
    </row>
    <row r="124" spans="1:17" ht="25.5">
      <c r="A124" s="2" t="s">
        <v>28</v>
      </c>
      <c r="B124" s="5" t="s">
        <v>221</v>
      </c>
      <c r="D124" s="6">
        <v>69276</v>
      </c>
      <c r="E124" s="9">
        <f t="shared" si="33"/>
        <v>69.276</v>
      </c>
      <c r="G124" s="7">
        <f t="shared" si="55"/>
        <v>0</v>
      </c>
      <c r="H124" s="13">
        <v>0.25</v>
      </c>
      <c r="I124" s="7">
        <f t="shared" si="56"/>
        <v>17.319</v>
      </c>
      <c r="J124" s="13">
        <v>0.67</v>
      </c>
      <c r="K124" s="7">
        <f t="shared" si="57"/>
        <v>46.41492</v>
      </c>
      <c r="M124" s="7">
        <f t="shared" si="58"/>
        <v>0</v>
      </c>
      <c r="N124" s="13">
        <v>0.08</v>
      </c>
      <c r="O124" s="7">
        <f t="shared" si="54"/>
        <v>5.5420799999999995</v>
      </c>
      <c r="Q124" s="7">
        <f t="shared" si="46"/>
        <v>0</v>
      </c>
    </row>
    <row r="125" spans="1:17" ht="12.75">
      <c r="A125" s="2" t="s">
        <v>10</v>
      </c>
      <c r="B125" s="5" t="s">
        <v>145</v>
      </c>
      <c r="D125" s="6">
        <v>17997</v>
      </c>
      <c r="E125" s="9">
        <f t="shared" si="33"/>
        <v>17.997</v>
      </c>
      <c r="G125" s="7">
        <f t="shared" si="55"/>
        <v>0</v>
      </c>
      <c r="I125" s="7">
        <f t="shared" si="56"/>
        <v>0</v>
      </c>
      <c r="J125" s="13">
        <v>1</v>
      </c>
      <c r="K125" s="7">
        <f t="shared" si="57"/>
        <v>17.997</v>
      </c>
      <c r="M125" s="7">
        <f t="shared" si="58"/>
        <v>0</v>
      </c>
      <c r="O125" s="7">
        <f t="shared" si="54"/>
        <v>0</v>
      </c>
      <c r="Q125" s="7">
        <f t="shared" si="46"/>
        <v>0</v>
      </c>
    </row>
    <row r="126" spans="1:17" ht="12.75">
      <c r="A126" s="2" t="s">
        <v>101</v>
      </c>
      <c r="B126" s="5" t="s">
        <v>216</v>
      </c>
      <c r="D126" s="6">
        <v>34660</v>
      </c>
      <c r="E126" s="9">
        <f t="shared" si="33"/>
        <v>34.66</v>
      </c>
      <c r="F126" s="13">
        <v>0.5</v>
      </c>
      <c r="G126" s="7">
        <f t="shared" si="55"/>
        <v>17.33</v>
      </c>
      <c r="I126" s="7">
        <f t="shared" si="56"/>
        <v>0</v>
      </c>
      <c r="J126" s="13">
        <v>0.5</v>
      </c>
      <c r="K126" s="7">
        <f t="shared" si="57"/>
        <v>17.33</v>
      </c>
      <c r="M126" s="7">
        <f t="shared" si="58"/>
        <v>0</v>
      </c>
      <c r="O126" s="7">
        <f t="shared" si="54"/>
        <v>0</v>
      </c>
      <c r="Q126" s="7">
        <f t="shared" si="46"/>
        <v>0</v>
      </c>
    </row>
    <row r="127" spans="1:17" ht="12.75">
      <c r="A127" s="2" t="s">
        <v>13</v>
      </c>
      <c r="B127" s="5" t="s">
        <v>217</v>
      </c>
      <c r="D127" s="6">
        <v>16247</v>
      </c>
      <c r="E127" s="9">
        <f t="shared" si="33"/>
        <v>16.247</v>
      </c>
      <c r="F127" s="13">
        <v>0.75</v>
      </c>
      <c r="G127" s="7">
        <f t="shared" si="55"/>
        <v>12.18525</v>
      </c>
      <c r="H127" s="13">
        <v>0.25</v>
      </c>
      <c r="I127" s="7">
        <f t="shared" si="56"/>
        <v>4.06175</v>
      </c>
      <c r="K127" s="7">
        <f t="shared" si="57"/>
        <v>0</v>
      </c>
      <c r="M127" s="7">
        <f t="shared" si="58"/>
        <v>0</v>
      </c>
      <c r="O127" s="7">
        <f t="shared" si="54"/>
        <v>0</v>
      </c>
      <c r="Q127" s="7">
        <f t="shared" si="46"/>
        <v>0</v>
      </c>
    </row>
    <row r="128" spans="1:17" ht="12.75">
      <c r="A128" s="2" t="s">
        <v>24</v>
      </c>
      <c r="B128" s="5" t="s">
        <v>294</v>
      </c>
      <c r="D128" s="6">
        <v>21373</v>
      </c>
      <c r="E128" s="9">
        <f t="shared" si="33"/>
        <v>21.373</v>
      </c>
      <c r="F128" s="13">
        <v>0.6</v>
      </c>
      <c r="G128" s="7">
        <f t="shared" si="55"/>
        <v>12.8238</v>
      </c>
      <c r="I128" s="7">
        <f t="shared" si="56"/>
        <v>0</v>
      </c>
      <c r="J128" s="13">
        <v>0.4</v>
      </c>
      <c r="K128" s="7">
        <f t="shared" si="57"/>
        <v>8.5492</v>
      </c>
      <c r="M128" s="7">
        <f t="shared" si="58"/>
        <v>0</v>
      </c>
      <c r="O128" s="7">
        <f t="shared" si="54"/>
        <v>0</v>
      </c>
      <c r="Q128" s="7">
        <f t="shared" si="46"/>
        <v>0</v>
      </c>
    </row>
    <row r="129" spans="1:17" ht="25.5">
      <c r="A129" s="2" t="s">
        <v>1</v>
      </c>
      <c r="B129" s="5" t="s">
        <v>300</v>
      </c>
      <c r="D129" s="6">
        <v>30158</v>
      </c>
      <c r="E129" s="9">
        <f t="shared" si="33"/>
        <v>30.158</v>
      </c>
      <c r="F129" s="13">
        <v>0.17</v>
      </c>
      <c r="G129" s="7">
        <f t="shared" si="55"/>
        <v>5.126860000000001</v>
      </c>
      <c r="H129" s="13">
        <v>0.5</v>
      </c>
      <c r="I129" s="7">
        <f t="shared" si="56"/>
        <v>15.079</v>
      </c>
      <c r="J129" s="13">
        <v>0.33</v>
      </c>
      <c r="K129" s="7">
        <f t="shared" si="57"/>
        <v>9.952140000000002</v>
      </c>
      <c r="M129" s="7">
        <f t="shared" si="58"/>
        <v>0</v>
      </c>
      <c r="O129" s="7">
        <f t="shared" si="54"/>
        <v>0</v>
      </c>
      <c r="Q129" s="7">
        <f t="shared" si="46"/>
        <v>0</v>
      </c>
    </row>
    <row r="130" spans="1:17" ht="12.75">
      <c r="A130" s="2" t="s">
        <v>102</v>
      </c>
      <c r="B130" s="5" t="s">
        <v>295</v>
      </c>
      <c r="D130" s="6">
        <v>14363</v>
      </c>
      <c r="E130" s="9">
        <f t="shared" si="33"/>
        <v>14.363</v>
      </c>
      <c r="F130" s="13">
        <v>0.72</v>
      </c>
      <c r="G130" s="7">
        <f t="shared" si="55"/>
        <v>10.34136</v>
      </c>
      <c r="H130" s="13">
        <v>0.1</v>
      </c>
      <c r="I130" s="7">
        <f t="shared" si="56"/>
        <v>1.4363000000000001</v>
      </c>
      <c r="J130" s="13">
        <v>0.18</v>
      </c>
      <c r="K130" s="7">
        <f t="shared" si="57"/>
        <v>2.58534</v>
      </c>
      <c r="M130" s="7">
        <f t="shared" si="58"/>
        <v>0</v>
      </c>
      <c r="O130" s="7">
        <f t="shared" si="54"/>
        <v>0</v>
      </c>
      <c r="Q130" s="7">
        <f t="shared" si="46"/>
        <v>0</v>
      </c>
    </row>
    <row r="131" spans="1:17" ht="12.75">
      <c r="A131" s="2" t="s">
        <v>103</v>
      </c>
      <c r="B131" s="5" t="s">
        <v>224</v>
      </c>
      <c r="D131" s="6">
        <v>43923</v>
      </c>
      <c r="E131" s="9">
        <f t="shared" si="33"/>
        <v>43.923</v>
      </c>
      <c r="G131" s="7">
        <f t="shared" si="55"/>
        <v>0</v>
      </c>
      <c r="H131" s="13">
        <v>0.75</v>
      </c>
      <c r="I131" s="7">
        <f t="shared" si="56"/>
        <v>32.94225</v>
      </c>
      <c r="J131" s="13">
        <v>0.25</v>
      </c>
      <c r="K131" s="7">
        <f t="shared" si="57"/>
        <v>10.98075</v>
      </c>
      <c r="M131" s="7">
        <f t="shared" si="58"/>
        <v>0</v>
      </c>
      <c r="O131" s="7">
        <f t="shared" si="54"/>
        <v>0</v>
      </c>
      <c r="Q131" s="7">
        <f t="shared" si="46"/>
        <v>0</v>
      </c>
    </row>
    <row r="132" spans="1:17" ht="12.75">
      <c r="A132" s="2" t="s">
        <v>34</v>
      </c>
      <c r="B132" s="5" t="s">
        <v>145</v>
      </c>
      <c r="D132" s="6">
        <v>19003</v>
      </c>
      <c r="E132" s="9">
        <f t="shared" si="33"/>
        <v>19.003</v>
      </c>
      <c r="G132" s="7">
        <f t="shared" si="55"/>
        <v>0</v>
      </c>
      <c r="I132" s="7">
        <f t="shared" si="56"/>
        <v>0</v>
      </c>
      <c r="J132" s="13">
        <v>1</v>
      </c>
      <c r="K132" s="7">
        <f t="shared" si="57"/>
        <v>19.003</v>
      </c>
      <c r="M132" s="7">
        <f t="shared" si="58"/>
        <v>0</v>
      </c>
      <c r="O132" s="7">
        <f t="shared" si="54"/>
        <v>0</v>
      </c>
      <c r="Q132" s="7">
        <f t="shared" si="46"/>
        <v>0</v>
      </c>
    </row>
    <row r="133" spans="1:17" ht="12.75">
      <c r="A133" s="2" t="s">
        <v>105</v>
      </c>
      <c r="B133" s="5" t="s">
        <v>141</v>
      </c>
      <c r="D133" s="6">
        <v>12033</v>
      </c>
      <c r="E133" s="9">
        <f t="shared" si="33"/>
        <v>12.033</v>
      </c>
      <c r="F133" s="13">
        <v>1</v>
      </c>
      <c r="G133" s="7">
        <f t="shared" si="55"/>
        <v>12.033</v>
      </c>
      <c r="I133" s="7">
        <f t="shared" si="56"/>
        <v>0</v>
      </c>
      <c r="K133" s="7">
        <f t="shared" si="57"/>
        <v>0</v>
      </c>
      <c r="M133" s="7">
        <f t="shared" si="58"/>
        <v>0</v>
      </c>
      <c r="O133" s="7">
        <f t="shared" si="54"/>
        <v>0</v>
      </c>
      <c r="Q133" s="7">
        <f t="shared" si="46"/>
        <v>0</v>
      </c>
    </row>
    <row r="134" spans="1:17" ht="12.75">
      <c r="A134" s="2" t="s">
        <v>106</v>
      </c>
      <c r="B134" s="5" t="s">
        <v>296</v>
      </c>
      <c r="D134" s="6">
        <v>10074</v>
      </c>
      <c r="E134" s="9">
        <f t="shared" si="33"/>
        <v>10.074</v>
      </c>
      <c r="F134" s="13">
        <v>0.4</v>
      </c>
      <c r="G134" s="7">
        <f t="shared" si="55"/>
        <v>4.0296</v>
      </c>
      <c r="I134" s="7">
        <f t="shared" si="56"/>
        <v>0</v>
      </c>
      <c r="J134" s="13">
        <v>0.4</v>
      </c>
      <c r="K134" s="7">
        <f t="shared" si="57"/>
        <v>4.0296</v>
      </c>
      <c r="L134" s="13">
        <v>0.2</v>
      </c>
      <c r="M134" s="7">
        <f t="shared" si="58"/>
        <v>2.0148</v>
      </c>
      <c r="O134" s="7">
        <f t="shared" si="54"/>
        <v>0</v>
      </c>
      <c r="Q134" s="7">
        <f t="shared" si="46"/>
        <v>0</v>
      </c>
    </row>
    <row r="135" spans="1:17" ht="12.75">
      <c r="A135" s="2" t="s">
        <v>107</v>
      </c>
      <c r="B135" s="5" t="s">
        <v>297</v>
      </c>
      <c r="D135" s="6">
        <v>13255</v>
      </c>
      <c r="E135" s="9">
        <f t="shared" si="33"/>
        <v>13.255</v>
      </c>
      <c r="F135" s="13">
        <v>0.5</v>
      </c>
      <c r="G135" s="7">
        <f t="shared" si="55"/>
        <v>6.6275</v>
      </c>
      <c r="H135" s="13">
        <v>0.25</v>
      </c>
      <c r="I135" s="7">
        <f t="shared" si="56"/>
        <v>3.31375</v>
      </c>
      <c r="J135" s="13">
        <v>0.25</v>
      </c>
      <c r="K135" s="7">
        <f t="shared" si="57"/>
        <v>3.31375</v>
      </c>
      <c r="M135" s="7">
        <f t="shared" si="58"/>
        <v>0</v>
      </c>
      <c r="O135" s="7">
        <f t="shared" si="54"/>
        <v>0</v>
      </c>
      <c r="Q135" s="7">
        <f t="shared" si="46"/>
        <v>0</v>
      </c>
    </row>
    <row r="136" spans="1:17" ht="12.75">
      <c r="A136" s="2" t="s">
        <v>108</v>
      </c>
      <c r="B136" s="5" t="s">
        <v>223</v>
      </c>
      <c r="D136" s="6">
        <v>16231</v>
      </c>
      <c r="E136" s="9">
        <f t="shared" si="33"/>
        <v>16.231</v>
      </c>
      <c r="F136" s="13">
        <v>0.5</v>
      </c>
      <c r="G136" s="7">
        <f t="shared" si="55"/>
        <v>8.1155</v>
      </c>
      <c r="H136" s="13">
        <v>0.5</v>
      </c>
      <c r="I136" s="7">
        <f t="shared" si="56"/>
        <v>8.1155</v>
      </c>
      <c r="K136" s="7">
        <f t="shared" si="57"/>
        <v>0</v>
      </c>
      <c r="M136" s="7">
        <f t="shared" si="58"/>
        <v>0</v>
      </c>
      <c r="O136" s="7">
        <f t="shared" si="54"/>
        <v>0</v>
      </c>
      <c r="Q136" s="7">
        <f t="shared" si="46"/>
        <v>0</v>
      </c>
    </row>
    <row r="137" spans="1:17" ht="12.75">
      <c r="A137" s="2" t="s">
        <v>109</v>
      </c>
      <c r="B137" s="5" t="s">
        <v>219</v>
      </c>
      <c r="D137" s="6">
        <v>16749</v>
      </c>
      <c r="E137" s="9">
        <f t="shared" si="33"/>
        <v>16.749</v>
      </c>
      <c r="G137" s="7">
        <f t="shared" si="55"/>
        <v>0</v>
      </c>
      <c r="H137" s="13">
        <v>0.13</v>
      </c>
      <c r="I137" s="7">
        <f t="shared" si="56"/>
        <v>2.17737</v>
      </c>
      <c r="J137" s="13">
        <v>0.74</v>
      </c>
      <c r="K137" s="7">
        <f t="shared" si="57"/>
        <v>12.39426</v>
      </c>
      <c r="M137" s="7">
        <f t="shared" si="58"/>
        <v>0</v>
      </c>
      <c r="N137" s="13">
        <v>0.13</v>
      </c>
      <c r="O137" s="7">
        <f t="shared" si="54"/>
        <v>2.17737</v>
      </c>
      <c r="Q137" s="7">
        <f t="shared" si="46"/>
        <v>0</v>
      </c>
    </row>
    <row r="138" spans="1:17" ht="12.75">
      <c r="A138" s="2" t="s">
        <v>110</v>
      </c>
      <c r="B138" s="5" t="s">
        <v>218</v>
      </c>
      <c r="D138" s="6">
        <v>14891</v>
      </c>
      <c r="E138" s="9">
        <f t="shared" si="33"/>
        <v>14.891</v>
      </c>
      <c r="F138" s="13">
        <v>0.5</v>
      </c>
      <c r="G138" s="7">
        <f t="shared" si="55"/>
        <v>7.4455</v>
      </c>
      <c r="H138" s="13">
        <v>0.5</v>
      </c>
      <c r="I138" s="7">
        <f t="shared" si="56"/>
        <v>7.4455</v>
      </c>
      <c r="K138" s="7">
        <f t="shared" si="57"/>
        <v>0</v>
      </c>
      <c r="M138" s="7">
        <f t="shared" si="58"/>
        <v>0</v>
      </c>
      <c r="O138" s="7">
        <f t="shared" si="54"/>
        <v>0</v>
      </c>
      <c r="Q138" s="7">
        <f t="shared" si="46"/>
        <v>0</v>
      </c>
    </row>
    <row r="139" spans="1:17" ht="12.75">
      <c r="A139" s="4" t="s">
        <v>225</v>
      </c>
      <c r="B139" s="5" t="s">
        <v>141</v>
      </c>
      <c r="C139" s="5"/>
      <c r="D139" s="11">
        <v>15850</v>
      </c>
      <c r="E139" s="9">
        <f t="shared" si="33"/>
        <v>15.85</v>
      </c>
      <c r="F139" s="13">
        <v>1</v>
      </c>
      <c r="G139" s="7">
        <f t="shared" si="55"/>
        <v>15.85</v>
      </c>
      <c r="I139" s="7">
        <f t="shared" si="56"/>
        <v>0</v>
      </c>
      <c r="K139" s="7">
        <f t="shared" si="57"/>
        <v>0</v>
      </c>
      <c r="M139" s="7">
        <f t="shared" si="58"/>
        <v>0</v>
      </c>
      <c r="O139" s="7">
        <f t="shared" si="54"/>
        <v>0</v>
      </c>
      <c r="Q139" s="7">
        <f t="shared" si="46"/>
        <v>0</v>
      </c>
    </row>
    <row r="140" spans="1:17" ht="12.75">
      <c r="A140" s="4" t="s">
        <v>226</v>
      </c>
      <c r="B140" s="5" t="s">
        <v>228</v>
      </c>
      <c r="C140" s="5"/>
      <c r="D140" s="11">
        <v>10715</v>
      </c>
      <c r="E140" s="9">
        <f t="shared" si="33"/>
        <v>10.715</v>
      </c>
      <c r="G140" s="7">
        <f t="shared" si="55"/>
        <v>0</v>
      </c>
      <c r="H140" s="13">
        <v>0.67</v>
      </c>
      <c r="I140" s="7">
        <f t="shared" si="56"/>
        <v>7.17905</v>
      </c>
      <c r="K140" s="7">
        <f t="shared" si="57"/>
        <v>0</v>
      </c>
      <c r="M140" s="7">
        <f t="shared" si="58"/>
        <v>0</v>
      </c>
      <c r="N140" s="13">
        <v>0.33</v>
      </c>
      <c r="O140" s="7">
        <f t="shared" si="54"/>
        <v>3.53595</v>
      </c>
      <c r="Q140" s="7">
        <f t="shared" si="46"/>
        <v>0</v>
      </c>
    </row>
    <row r="141" spans="1:17" ht="12.75">
      <c r="A141" s="4" t="s">
        <v>227</v>
      </c>
      <c r="B141" s="5" t="s">
        <v>293</v>
      </c>
      <c r="C141" s="5"/>
      <c r="D141" s="11">
        <v>8422</v>
      </c>
      <c r="E141" s="9">
        <f t="shared" si="33"/>
        <v>8.422</v>
      </c>
      <c r="F141" s="13">
        <v>0.25</v>
      </c>
      <c r="G141" s="7">
        <f t="shared" si="55"/>
        <v>2.1055</v>
      </c>
      <c r="H141" s="13">
        <v>0.13</v>
      </c>
      <c r="I141" s="7">
        <f t="shared" si="56"/>
        <v>1.0948600000000002</v>
      </c>
      <c r="J141" s="13">
        <v>0.62</v>
      </c>
      <c r="K141" s="7">
        <f t="shared" si="57"/>
        <v>5.221640000000001</v>
      </c>
      <c r="M141" s="7">
        <f t="shared" si="58"/>
        <v>0</v>
      </c>
      <c r="O141" s="7">
        <f t="shared" si="54"/>
        <v>0</v>
      </c>
      <c r="Q141" s="7">
        <f t="shared" si="46"/>
        <v>0</v>
      </c>
    </row>
    <row r="142" spans="1:17" ht="12.75">
      <c r="A142" s="4"/>
      <c r="B142" s="5"/>
      <c r="C142" s="5"/>
      <c r="D142" s="11"/>
      <c r="E142" s="9"/>
      <c r="F142" s="10">
        <f aca="true" t="shared" si="59" ref="F142:Q142">SUM(F122:F141)</f>
        <v>7.65</v>
      </c>
      <c r="G142" s="16">
        <f t="shared" si="59"/>
        <v>122.00622999999999</v>
      </c>
      <c r="H142" s="10">
        <f t="shared" si="59"/>
        <v>4.74</v>
      </c>
      <c r="I142" s="16">
        <f t="shared" si="59"/>
        <v>109.26324</v>
      </c>
      <c r="J142" s="10">
        <f t="shared" si="59"/>
        <v>6.870000000000001</v>
      </c>
      <c r="K142" s="16">
        <f t="shared" si="59"/>
        <v>165.34033</v>
      </c>
      <c r="L142" s="10">
        <f t="shared" si="59"/>
        <v>0.2</v>
      </c>
      <c r="M142" s="16">
        <f t="shared" si="59"/>
        <v>2.0148</v>
      </c>
      <c r="N142" s="10">
        <f t="shared" si="59"/>
        <v>0.54</v>
      </c>
      <c r="O142" s="16">
        <f t="shared" si="59"/>
        <v>11.2554</v>
      </c>
      <c r="P142" s="10">
        <f t="shared" si="59"/>
        <v>0</v>
      </c>
      <c r="Q142" s="16">
        <f t="shared" si="59"/>
        <v>0</v>
      </c>
    </row>
    <row r="143" spans="5:17" ht="12.75">
      <c r="E143" s="9"/>
      <c r="Q143" s="7"/>
    </row>
    <row r="144" spans="1:17" ht="12.75">
      <c r="A144" s="2" t="s">
        <v>111</v>
      </c>
      <c r="E144" s="9"/>
      <c r="Q144" s="7"/>
    </row>
    <row r="145" spans="1:17" ht="51">
      <c r="A145" s="2" t="s">
        <v>22</v>
      </c>
      <c r="B145" s="5" t="s">
        <v>233</v>
      </c>
      <c r="D145" s="6">
        <v>366680</v>
      </c>
      <c r="E145" s="9">
        <f>H215/1000</f>
        <v>77.71276229413267</v>
      </c>
      <c r="F145" s="13">
        <v>0.31</v>
      </c>
      <c r="G145" s="7">
        <f>E145*F145</f>
        <v>24.090956311181127</v>
      </c>
      <c r="H145" s="13">
        <v>0.08</v>
      </c>
      <c r="I145" s="7">
        <f>E145*H145</f>
        <v>6.217020983530614</v>
      </c>
      <c r="J145" s="13">
        <v>0.61</v>
      </c>
      <c r="K145" s="7">
        <f>E145*J145</f>
        <v>47.40478499942093</v>
      </c>
      <c r="M145" s="7">
        <f>E145*L145</f>
        <v>0</v>
      </c>
      <c r="O145" s="7">
        <f aca="true" t="shared" si="60" ref="O145:O204">N145*E145</f>
        <v>0</v>
      </c>
      <c r="Q145" s="7">
        <f t="shared" si="46"/>
        <v>0</v>
      </c>
    </row>
    <row r="146" spans="1:17" ht="12.75">
      <c r="A146" s="2" t="s">
        <v>234</v>
      </c>
      <c r="B146" s="5" t="s">
        <v>235</v>
      </c>
      <c r="D146" s="6">
        <v>9220</v>
      </c>
      <c r="E146" s="9">
        <f aca="true" t="shared" si="61" ref="E146:E204">D146/1000</f>
        <v>9.22</v>
      </c>
      <c r="F146" s="13">
        <v>0.5</v>
      </c>
      <c r="G146" s="7">
        <f aca="true" t="shared" si="62" ref="G146:G156">E146*F146</f>
        <v>4.61</v>
      </c>
      <c r="H146" s="13">
        <v>0.5</v>
      </c>
      <c r="I146" s="7">
        <f aca="true" t="shared" si="63" ref="I146:I156">E146*H146</f>
        <v>4.61</v>
      </c>
      <c r="K146" s="7">
        <f aca="true" t="shared" si="64" ref="K146:K156">E146*J146</f>
        <v>0</v>
      </c>
      <c r="M146" s="7">
        <f aca="true" t="shared" si="65" ref="M146:M156">E146*L146</f>
        <v>0</v>
      </c>
      <c r="O146" s="7">
        <f t="shared" si="60"/>
        <v>0</v>
      </c>
      <c r="Q146" s="7">
        <f t="shared" si="46"/>
        <v>0</v>
      </c>
    </row>
    <row r="147" spans="1:17" ht="12.75">
      <c r="A147" s="2" t="s">
        <v>112</v>
      </c>
      <c r="B147" s="5" t="s">
        <v>141</v>
      </c>
      <c r="D147" s="6">
        <v>34902</v>
      </c>
      <c r="E147" s="9">
        <f t="shared" si="61"/>
        <v>34.902</v>
      </c>
      <c r="F147" s="13">
        <v>1</v>
      </c>
      <c r="G147" s="7">
        <f t="shared" si="62"/>
        <v>34.902</v>
      </c>
      <c r="I147" s="7">
        <f t="shared" si="63"/>
        <v>0</v>
      </c>
      <c r="K147" s="7">
        <f t="shared" si="64"/>
        <v>0</v>
      </c>
      <c r="M147" s="7">
        <f t="shared" si="65"/>
        <v>0</v>
      </c>
      <c r="O147" s="7">
        <f t="shared" si="60"/>
        <v>0</v>
      </c>
      <c r="Q147" s="7">
        <f t="shared" si="46"/>
        <v>0</v>
      </c>
    </row>
    <row r="148" spans="1:17" ht="12.75">
      <c r="A148" s="2" t="s">
        <v>20</v>
      </c>
      <c r="B148" s="5" t="s">
        <v>230</v>
      </c>
      <c r="D148" s="6">
        <v>24407</v>
      </c>
      <c r="E148" s="9">
        <f t="shared" si="61"/>
        <v>24.407</v>
      </c>
      <c r="F148" s="13">
        <v>0.44</v>
      </c>
      <c r="G148" s="7">
        <f t="shared" si="62"/>
        <v>10.73908</v>
      </c>
      <c r="H148" s="13">
        <v>0.56</v>
      </c>
      <c r="I148" s="7">
        <f t="shared" si="63"/>
        <v>13.66792</v>
      </c>
      <c r="K148" s="7">
        <f t="shared" si="64"/>
        <v>0</v>
      </c>
      <c r="M148" s="7">
        <f t="shared" si="65"/>
        <v>0</v>
      </c>
      <c r="O148" s="7">
        <f t="shared" si="60"/>
        <v>0</v>
      </c>
      <c r="Q148" s="7">
        <f t="shared" si="46"/>
        <v>0</v>
      </c>
    </row>
    <row r="149" spans="1:17" ht="12.75">
      <c r="A149" s="2" t="s">
        <v>19</v>
      </c>
      <c r="B149" s="5" t="s">
        <v>229</v>
      </c>
      <c r="D149" s="6">
        <v>26110</v>
      </c>
      <c r="E149" s="9">
        <f t="shared" si="61"/>
        <v>26.11</v>
      </c>
      <c r="F149" s="13">
        <v>0.43</v>
      </c>
      <c r="G149" s="7">
        <f t="shared" si="62"/>
        <v>11.2273</v>
      </c>
      <c r="I149" s="7">
        <f t="shared" si="63"/>
        <v>0</v>
      </c>
      <c r="J149" s="13">
        <v>0.62</v>
      </c>
      <c r="K149" s="7">
        <f t="shared" si="64"/>
        <v>16.1882</v>
      </c>
      <c r="M149" s="7">
        <f t="shared" si="65"/>
        <v>0</v>
      </c>
      <c r="O149" s="7">
        <f t="shared" si="60"/>
        <v>0</v>
      </c>
      <c r="Q149" s="7">
        <f t="shared" si="46"/>
        <v>0</v>
      </c>
    </row>
    <row r="150" spans="1:17" ht="12.75">
      <c r="A150" s="2" t="s">
        <v>113</v>
      </c>
      <c r="B150" s="5" t="s">
        <v>222</v>
      </c>
      <c r="D150" s="6">
        <v>20824</v>
      </c>
      <c r="E150" s="9">
        <f t="shared" si="61"/>
        <v>20.824</v>
      </c>
      <c r="F150" s="13">
        <v>0.5</v>
      </c>
      <c r="G150" s="7">
        <f t="shared" si="62"/>
        <v>10.412</v>
      </c>
      <c r="H150" s="13">
        <v>0.5</v>
      </c>
      <c r="I150" s="7">
        <f t="shared" si="63"/>
        <v>10.412</v>
      </c>
      <c r="K150" s="7">
        <f t="shared" si="64"/>
        <v>0</v>
      </c>
      <c r="M150" s="7">
        <f t="shared" si="65"/>
        <v>0</v>
      </c>
      <c r="O150" s="7">
        <f t="shared" si="60"/>
        <v>0</v>
      </c>
      <c r="Q150" s="7">
        <f t="shared" si="46"/>
        <v>0</v>
      </c>
    </row>
    <row r="151" spans="1:17" ht="12.75">
      <c r="A151" s="2" t="s">
        <v>114</v>
      </c>
      <c r="B151" s="5" t="s">
        <v>231</v>
      </c>
      <c r="D151" s="6">
        <v>21957</v>
      </c>
      <c r="E151" s="9">
        <f t="shared" si="61"/>
        <v>21.957</v>
      </c>
      <c r="F151" s="13">
        <v>0.6</v>
      </c>
      <c r="G151" s="7">
        <f t="shared" si="62"/>
        <v>13.1742</v>
      </c>
      <c r="I151" s="7">
        <f t="shared" si="63"/>
        <v>0</v>
      </c>
      <c r="J151" s="13">
        <v>0.4</v>
      </c>
      <c r="K151" s="7">
        <f t="shared" si="64"/>
        <v>8.7828</v>
      </c>
      <c r="M151" s="7">
        <f t="shared" si="65"/>
        <v>0</v>
      </c>
      <c r="O151" s="7">
        <f t="shared" si="60"/>
        <v>0</v>
      </c>
      <c r="Q151" s="7">
        <f t="shared" si="46"/>
        <v>0</v>
      </c>
    </row>
    <row r="152" spans="1:17" ht="12.75">
      <c r="A152" s="2" t="s">
        <v>250</v>
      </c>
      <c r="B152" s="5" t="s">
        <v>145</v>
      </c>
      <c r="D152" s="6">
        <v>9941</v>
      </c>
      <c r="E152" s="9">
        <f t="shared" si="61"/>
        <v>9.941</v>
      </c>
      <c r="G152" s="7">
        <f t="shared" si="62"/>
        <v>0</v>
      </c>
      <c r="I152" s="7">
        <f t="shared" si="63"/>
        <v>0</v>
      </c>
      <c r="J152" s="13">
        <v>1</v>
      </c>
      <c r="K152" s="7">
        <f t="shared" si="64"/>
        <v>9.941</v>
      </c>
      <c r="M152" s="7">
        <f t="shared" si="65"/>
        <v>0</v>
      </c>
      <c r="O152" s="7">
        <f t="shared" si="60"/>
        <v>0</v>
      </c>
      <c r="Q152" s="7">
        <f t="shared" si="46"/>
        <v>0</v>
      </c>
    </row>
    <row r="153" spans="1:17" ht="12.75">
      <c r="A153" s="2" t="s">
        <v>115</v>
      </c>
      <c r="B153" s="5" t="s">
        <v>222</v>
      </c>
      <c r="D153" s="6">
        <v>8316</v>
      </c>
      <c r="E153" s="9">
        <f t="shared" si="61"/>
        <v>8.316</v>
      </c>
      <c r="F153" s="13">
        <v>0.5</v>
      </c>
      <c r="G153" s="7">
        <f t="shared" si="62"/>
        <v>4.158</v>
      </c>
      <c r="H153" s="13">
        <v>0.5</v>
      </c>
      <c r="I153" s="7">
        <f t="shared" si="63"/>
        <v>4.158</v>
      </c>
      <c r="K153" s="7">
        <f t="shared" si="64"/>
        <v>0</v>
      </c>
      <c r="M153" s="7">
        <f t="shared" si="65"/>
        <v>0</v>
      </c>
      <c r="O153" s="7">
        <f t="shared" si="60"/>
        <v>0</v>
      </c>
      <c r="Q153" s="7">
        <f t="shared" si="46"/>
        <v>0</v>
      </c>
    </row>
    <row r="154" spans="1:17" ht="12.75">
      <c r="A154" s="2" t="s">
        <v>116</v>
      </c>
      <c r="B154" s="5" t="s">
        <v>232</v>
      </c>
      <c r="D154" s="6">
        <v>10930</v>
      </c>
      <c r="E154" s="9">
        <f t="shared" si="61"/>
        <v>10.93</v>
      </c>
      <c r="F154" s="13">
        <v>0.5</v>
      </c>
      <c r="G154" s="7">
        <f t="shared" si="62"/>
        <v>5.465</v>
      </c>
      <c r="H154" s="13">
        <v>0.5</v>
      </c>
      <c r="I154" s="7">
        <f t="shared" si="63"/>
        <v>5.465</v>
      </c>
      <c r="K154" s="7">
        <f t="shared" si="64"/>
        <v>0</v>
      </c>
      <c r="M154" s="7">
        <f t="shared" si="65"/>
        <v>0</v>
      </c>
      <c r="O154" s="7">
        <f t="shared" si="60"/>
        <v>0</v>
      </c>
      <c r="Q154" s="7">
        <f t="shared" si="46"/>
        <v>0</v>
      </c>
    </row>
    <row r="155" spans="1:17" ht="12.75">
      <c r="A155" s="2" t="s">
        <v>117</v>
      </c>
      <c r="B155" s="5" t="s">
        <v>146</v>
      </c>
      <c r="D155" s="6">
        <v>11924</v>
      </c>
      <c r="E155" s="9">
        <f t="shared" si="61"/>
        <v>11.924</v>
      </c>
      <c r="G155" s="7">
        <f t="shared" si="62"/>
        <v>0</v>
      </c>
      <c r="H155" s="13">
        <v>1</v>
      </c>
      <c r="I155" s="7">
        <f t="shared" si="63"/>
        <v>11.924</v>
      </c>
      <c r="K155" s="7">
        <f t="shared" si="64"/>
        <v>0</v>
      </c>
      <c r="M155" s="7">
        <f t="shared" si="65"/>
        <v>0</v>
      </c>
      <c r="O155" s="7">
        <f t="shared" si="60"/>
        <v>0</v>
      </c>
      <c r="Q155" s="7">
        <f t="shared" si="46"/>
        <v>0</v>
      </c>
    </row>
    <row r="156" spans="1:17" ht="12.75">
      <c r="A156" s="2" t="s">
        <v>21</v>
      </c>
      <c r="B156" s="5" t="s">
        <v>141</v>
      </c>
      <c r="D156" s="6">
        <v>11884</v>
      </c>
      <c r="E156" s="9">
        <f t="shared" si="61"/>
        <v>11.884</v>
      </c>
      <c r="F156" s="13">
        <v>1</v>
      </c>
      <c r="G156" s="7">
        <f t="shared" si="62"/>
        <v>11.884</v>
      </c>
      <c r="I156" s="7">
        <f t="shared" si="63"/>
        <v>0</v>
      </c>
      <c r="K156" s="7">
        <f t="shared" si="64"/>
        <v>0</v>
      </c>
      <c r="M156" s="7">
        <f t="shared" si="65"/>
        <v>0</v>
      </c>
      <c r="O156" s="7">
        <f t="shared" si="60"/>
        <v>0</v>
      </c>
      <c r="Q156" s="7">
        <f t="shared" si="46"/>
        <v>0</v>
      </c>
    </row>
    <row r="157" spans="2:17" ht="12.75">
      <c r="B157" s="5"/>
      <c r="D157" s="6"/>
      <c r="E157" s="9"/>
      <c r="F157" s="10">
        <f>SUM(F145:F156)</f>
        <v>5.78</v>
      </c>
      <c r="G157" s="16">
        <f>SUM(G145:G156)</f>
        <v>130.66253631118116</v>
      </c>
      <c r="H157" s="10">
        <f>SUM(H145:H156)</f>
        <v>3.64</v>
      </c>
      <c r="I157" s="16">
        <f aca="true" t="shared" si="66" ref="I157:Q157">SUM(I145:I156)</f>
        <v>56.45394098353062</v>
      </c>
      <c r="J157" s="10">
        <f t="shared" si="66"/>
        <v>2.63</v>
      </c>
      <c r="K157" s="16">
        <f t="shared" si="66"/>
        <v>82.31678499942093</v>
      </c>
      <c r="L157" s="10">
        <f t="shared" si="66"/>
        <v>0</v>
      </c>
      <c r="M157" s="16">
        <f t="shared" si="66"/>
        <v>0</v>
      </c>
      <c r="N157" s="10">
        <f t="shared" si="66"/>
        <v>0</v>
      </c>
      <c r="O157" s="16">
        <f t="shared" si="66"/>
        <v>0</v>
      </c>
      <c r="P157" s="10">
        <f t="shared" si="66"/>
        <v>0</v>
      </c>
      <c r="Q157" s="16">
        <f t="shared" si="66"/>
        <v>0</v>
      </c>
    </row>
    <row r="158" spans="5:17" ht="12.75">
      <c r="E158" s="9"/>
      <c r="O158" s="7"/>
      <c r="Q158" s="7"/>
    </row>
    <row r="159" spans="1:17" ht="12.75">
      <c r="A159" s="2" t="s">
        <v>118</v>
      </c>
      <c r="E159" s="9"/>
      <c r="O159" s="7"/>
      <c r="Q159" s="7"/>
    </row>
    <row r="160" spans="1:17" ht="25.5">
      <c r="A160" s="2" t="s">
        <v>18</v>
      </c>
      <c r="B160" s="1" t="s">
        <v>195</v>
      </c>
      <c r="D160" s="6">
        <v>26007</v>
      </c>
      <c r="E160" s="9">
        <f t="shared" si="61"/>
        <v>26.007</v>
      </c>
      <c r="G160" s="7">
        <f>E160*F160</f>
        <v>0</v>
      </c>
      <c r="H160" s="13">
        <v>0.38</v>
      </c>
      <c r="I160" s="7">
        <f>E160*H160</f>
        <v>9.882660000000001</v>
      </c>
      <c r="J160" s="13">
        <v>0.62</v>
      </c>
      <c r="K160" s="7">
        <f>E160*J160</f>
        <v>16.12434</v>
      </c>
      <c r="M160" s="7">
        <f>E160*L160</f>
        <v>0</v>
      </c>
      <c r="O160" s="7">
        <f t="shared" si="60"/>
        <v>0</v>
      </c>
      <c r="Q160" s="7">
        <f t="shared" si="46"/>
        <v>0</v>
      </c>
    </row>
    <row r="161" spans="1:17" ht="12.75">
      <c r="A161" s="2" t="s">
        <v>119</v>
      </c>
      <c r="B161" s="1" t="s">
        <v>145</v>
      </c>
      <c r="D161" s="6">
        <v>78122</v>
      </c>
      <c r="E161" s="9">
        <f t="shared" si="61"/>
        <v>78.122</v>
      </c>
      <c r="G161" s="7">
        <f aca="true" t="shared" si="67" ref="G161:G169">E161*F161</f>
        <v>0</v>
      </c>
      <c r="I161" s="7">
        <f aca="true" t="shared" si="68" ref="I161:I169">E161*H161</f>
        <v>0</v>
      </c>
      <c r="J161" s="13">
        <v>1</v>
      </c>
      <c r="K161" s="7">
        <f aca="true" t="shared" si="69" ref="K161:K169">E161*J161</f>
        <v>78.122</v>
      </c>
      <c r="M161" s="7">
        <f aca="true" t="shared" si="70" ref="M161:M169">E161*L161</f>
        <v>0</v>
      </c>
      <c r="O161" s="7">
        <f t="shared" si="60"/>
        <v>0</v>
      </c>
      <c r="Q161" s="7">
        <f t="shared" si="46"/>
        <v>0</v>
      </c>
    </row>
    <row r="162" spans="1:17" ht="12.75">
      <c r="A162" s="2" t="s">
        <v>120</v>
      </c>
      <c r="B162" s="1" t="s">
        <v>197</v>
      </c>
      <c r="D162" s="6">
        <v>29038</v>
      </c>
      <c r="E162" s="9">
        <f t="shared" si="61"/>
        <v>29.038</v>
      </c>
      <c r="G162" s="7">
        <f t="shared" si="67"/>
        <v>0</v>
      </c>
      <c r="I162" s="7">
        <f t="shared" si="68"/>
        <v>0</v>
      </c>
      <c r="K162" s="7">
        <f t="shared" si="69"/>
        <v>0</v>
      </c>
      <c r="M162" s="7">
        <f t="shared" si="70"/>
        <v>0</v>
      </c>
      <c r="O162" s="7">
        <f t="shared" si="60"/>
        <v>0</v>
      </c>
      <c r="P162" s="13">
        <v>1</v>
      </c>
      <c r="Q162" s="7">
        <f t="shared" si="46"/>
        <v>29.038</v>
      </c>
    </row>
    <row r="163" spans="1:17" ht="12.75">
      <c r="A163" s="2" t="s">
        <v>239</v>
      </c>
      <c r="B163" s="1" t="s">
        <v>145</v>
      </c>
      <c r="D163" s="6">
        <v>12271</v>
      </c>
      <c r="E163" s="9">
        <f t="shared" si="61"/>
        <v>12.271</v>
      </c>
      <c r="G163" s="7">
        <f t="shared" si="67"/>
        <v>0</v>
      </c>
      <c r="I163" s="7">
        <f t="shared" si="68"/>
        <v>0</v>
      </c>
      <c r="J163" s="13">
        <v>1</v>
      </c>
      <c r="K163" s="7">
        <f t="shared" si="69"/>
        <v>12.271</v>
      </c>
      <c r="M163" s="7">
        <f t="shared" si="70"/>
        <v>0</v>
      </c>
      <c r="O163" s="7">
        <f t="shared" si="60"/>
        <v>0</v>
      </c>
      <c r="Q163" s="7">
        <f t="shared" si="46"/>
        <v>0</v>
      </c>
    </row>
    <row r="164" spans="1:17" ht="12.75" customHeight="1">
      <c r="A164" s="2" t="s">
        <v>245</v>
      </c>
      <c r="B164" s="1" t="s">
        <v>266</v>
      </c>
      <c r="D164" s="6">
        <v>8746</v>
      </c>
      <c r="E164" s="9">
        <f t="shared" si="61"/>
        <v>8.746</v>
      </c>
      <c r="F164" s="13">
        <v>0.5</v>
      </c>
      <c r="G164" s="7">
        <f t="shared" si="67"/>
        <v>4.373</v>
      </c>
      <c r="H164" s="13">
        <v>0.5</v>
      </c>
      <c r="I164" s="7">
        <f t="shared" si="68"/>
        <v>4.373</v>
      </c>
      <c r="K164" s="7">
        <f t="shared" si="69"/>
        <v>0</v>
      </c>
      <c r="M164" s="7">
        <f t="shared" si="70"/>
        <v>0</v>
      </c>
      <c r="O164" s="7">
        <f t="shared" si="60"/>
        <v>0</v>
      </c>
      <c r="Q164" s="7">
        <f t="shared" si="46"/>
        <v>0</v>
      </c>
    </row>
    <row r="165" spans="1:17" ht="12.75">
      <c r="A165" s="2" t="s">
        <v>4</v>
      </c>
      <c r="B165" s="1" t="s">
        <v>199</v>
      </c>
      <c r="D165" s="6">
        <v>28075</v>
      </c>
      <c r="E165" s="9">
        <f t="shared" si="61"/>
        <v>28.075</v>
      </c>
      <c r="G165" s="7">
        <f t="shared" si="67"/>
        <v>0</v>
      </c>
      <c r="I165" s="7">
        <f t="shared" si="68"/>
        <v>0</v>
      </c>
      <c r="J165" s="13">
        <v>0.25</v>
      </c>
      <c r="K165" s="7">
        <f t="shared" si="69"/>
        <v>7.01875</v>
      </c>
      <c r="L165" s="13">
        <v>0.75</v>
      </c>
      <c r="M165" s="7">
        <f t="shared" si="70"/>
        <v>21.05625</v>
      </c>
      <c r="O165" s="7">
        <f t="shared" si="60"/>
        <v>0</v>
      </c>
      <c r="Q165" s="7">
        <f t="shared" si="46"/>
        <v>0</v>
      </c>
    </row>
    <row r="166" spans="1:17" ht="12.75">
      <c r="A166" s="2" t="s">
        <v>121</v>
      </c>
      <c r="B166" s="1" t="s">
        <v>196</v>
      </c>
      <c r="D166" s="6">
        <v>17306</v>
      </c>
      <c r="E166" s="9">
        <f t="shared" si="61"/>
        <v>17.306</v>
      </c>
      <c r="F166" s="13">
        <v>0.25</v>
      </c>
      <c r="G166" s="7">
        <f t="shared" si="67"/>
        <v>4.3265</v>
      </c>
      <c r="H166" s="13">
        <v>0.25</v>
      </c>
      <c r="I166" s="7">
        <f t="shared" si="68"/>
        <v>4.3265</v>
      </c>
      <c r="K166" s="7">
        <f t="shared" si="69"/>
        <v>0</v>
      </c>
      <c r="M166" s="7">
        <f t="shared" si="70"/>
        <v>0</v>
      </c>
      <c r="N166" s="13">
        <v>0.25</v>
      </c>
      <c r="O166" s="7">
        <f t="shared" si="60"/>
        <v>4.3265</v>
      </c>
      <c r="P166" s="13">
        <v>0.25</v>
      </c>
      <c r="Q166" s="7">
        <f t="shared" si="46"/>
        <v>4.3265</v>
      </c>
    </row>
    <row r="167" spans="1:17" ht="12.75">
      <c r="A167" s="2" t="s">
        <v>122</v>
      </c>
      <c r="B167" s="1" t="s">
        <v>145</v>
      </c>
      <c r="D167" s="6">
        <v>18544</v>
      </c>
      <c r="E167" s="9">
        <f t="shared" si="61"/>
        <v>18.544</v>
      </c>
      <c r="G167" s="7">
        <f t="shared" si="67"/>
        <v>0</v>
      </c>
      <c r="I167" s="7">
        <f t="shared" si="68"/>
        <v>0</v>
      </c>
      <c r="J167" s="13">
        <v>1</v>
      </c>
      <c r="K167" s="7">
        <f t="shared" si="69"/>
        <v>18.544</v>
      </c>
      <c r="M167" s="7">
        <f t="shared" si="70"/>
        <v>0</v>
      </c>
      <c r="O167" s="7">
        <f t="shared" si="60"/>
        <v>0</v>
      </c>
      <c r="Q167" s="7">
        <f t="shared" si="46"/>
        <v>0</v>
      </c>
    </row>
    <row r="168" spans="1:17" ht="25.5">
      <c r="A168" s="2" t="s">
        <v>33</v>
      </c>
      <c r="B168" s="1" t="s">
        <v>198</v>
      </c>
      <c r="D168" s="6">
        <v>27332</v>
      </c>
      <c r="E168" s="9">
        <f t="shared" si="61"/>
        <v>27.332</v>
      </c>
      <c r="F168" s="13">
        <v>0.29</v>
      </c>
      <c r="G168" s="7">
        <f t="shared" si="67"/>
        <v>7.926279999999999</v>
      </c>
      <c r="I168" s="7">
        <f t="shared" si="68"/>
        <v>0</v>
      </c>
      <c r="J168" s="13">
        <v>0.57</v>
      </c>
      <c r="K168" s="7">
        <f t="shared" si="69"/>
        <v>15.579239999999999</v>
      </c>
      <c r="L168" s="13">
        <v>0.14</v>
      </c>
      <c r="M168" s="7">
        <f t="shared" si="70"/>
        <v>3.8264800000000005</v>
      </c>
      <c r="O168" s="7">
        <f t="shared" si="60"/>
        <v>0</v>
      </c>
      <c r="Q168" s="7">
        <f t="shared" si="46"/>
        <v>0</v>
      </c>
    </row>
    <row r="169" spans="1:17" ht="12.75">
      <c r="A169" s="2" t="s">
        <v>238</v>
      </c>
      <c r="B169" s="1" t="s">
        <v>140</v>
      </c>
      <c r="D169" s="6">
        <v>17024</v>
      </c>
      <c r="E169" s="9">
        <f t="shared" si="61"/>
        <v>17.024</v>
      </c>
      <c r="G169" s="7">
        <f t="shared" si="67"/>
        <v>0</v>
      </c>
      <c r="I169" s="7">
        <f t="shared" si="68"/>
        <v>0</v>
      </c>
      <c r="K169" s="7">
        <f t="shared" si="69"/>
        <v>0</v>
      </c>
      <c r="L169" s="13">
        <v>1</v>
      </c>
      <c r="M169" s="7">
        <f t="shared" si="70"/>
        <v>17.024</v>
      </c>
      <c r="O169" s="7">
        <f t="shared" si="60"/>
        <v>0</v>
      </c>
      <c r="Q169" s="7">
        <f t="shared" si="46"/>
        <v>0</v>
      </c>
    </row>
    <row r="170" spans="4:17" ht="12.75">
      <c r="D170" s="6"/>
      <c r="E170" s="9"/>
      <c r="F170" s="10">
        <f>SUM(F160:F169)</f>
        <v>1.04</v>
      </c>
      <c r="G170" s="16">
        <f>SUM(G160:G169)</f>
        <v>16.62578</v>
      </c>
      <c r="H170" s="10">
        <f aca="true" t="shared" si="71" ref="H170:Q170">SUM(H160:H169)</f>
        <v>1.13</v>
      </c>
      <c r="I170" s="16">
        <f t="shared" si="71"/>
        <v>18.582160000000002</v>
      </c>
      <c r="J170" s="10">
        <f t="shared" si="71"/>
        <v>4.44</v>
      </c>
      <c r="K170" s="16">
        <f t="shared" si="71"/>
        <v>147.65933</v>
      </c>
      <c r="L170" s="10">
        <f t="shared" si="71"/>
        <v>1.8900000000000001</v>
      </c>
      <c r="M170" s="16">
        <f t="shared" si="71"/>
        <v>41.906729999999996</v>
      </c>
      <c r="N170" s="10">
        <f t="shared" si="71"/>
        <v>0.25</v>
      </c>
      <c r="O170" s="16">
        <f t="shared" si="71"/>
        <v>4.3265</v>
      </c>
      <c r="P170" s="10">
        <f t="shared" si="71"/>
        <v>1.25</v>
      </c>
      <c r="Q170" s="16">
        <f t="shared" si="71"/>
        <v>33.3645</v>
      </c>
    </row>
    <row r="171" spans="5:17" ht="12.75">
      <c r="E171" s="9"/>
      <c r="O171" s="7"/>
      <c r="Q171" s="7"/>
    </row>
    <row r="172" spans="1:17" ht="12.75">
      <c r="A172" s="2" t="s">
        <v>123</v>
      </c>
      <c r="E172" s="9"/>
      <c r="O172" s="7"/>
      <c r="Q172" s="7"/>
    </row>
    <row r="173" spans="1:17" ht="25.5">
      <c r="A173" s="2" t="s">
        <v>3</v>
      </c>
      <c r="B173" s="1" t="s">
        <v>202</v>
      </c>
      <c r="D173" s="6">
        <v>100168</v>
      </c>
      <c r="E173" s="9">
        <f t="shared" si="61"/>
        <v>100.168</v>
      </c>
      <c r="F173" s="13">
        <v>0.54</v>
      </c>
      <c r="G173" s="7">
        <f>E173*F173</f>
        <v>54.090720000000005</v>
      </c>
      <c r="H173" s="13">
        <v>0.42</v>
      </c>
      <c r="I173" s="7">
        <f>E173*H173</f>
        <v>42.07056</v>
      </c>
      <c r="J173" s="13">
        <v>0.04</v>
      </c>
      <c r="K173" s="7">
        <f>E173*J173</f>
        <v>4.0067200000000005</v>
      </c>
      <c r="M173" s="7">
        <f>E173*L173</f>
        <v>0</v>
      </c>
      <c r="O173" s="7">
        <f t="shared" si="60"/>
        <v>0</v>
      </c>
      <c r="Q173" s="7">
        <f aca="true" t="shared" si="72" ref="Q173:Q204">P173*E173</f>
        <v>0</v>
      </c>
    </row>
    <row r="174" spans="1:17" ht="25.5">
      <c r="A174" s="2" t="s">
        <v>26</v>
      </c>
      <c r="B174" s="1" t="s">
        <v>204</v>
      </c>
      <c r="D174" s="6">
        <v>46912</v>
      </c>
      <c r="E174" s="9">
        <f t="shared" si="61"/>
        <v>46.912</v>
      </c>
      <c r="F174" s="13">
        <v>0.25</v>
      </c>
      <c r="G174" s="7">
        <f aca="true" t="shared" si="73" ref="G174:G183">E174*F174</f>
        <v>11.728</v>
      </c>
      <c r="H174" s="13">
        <v>0.42</v>
      </c>
      <c r="I174" s="7">
        <f aca="true" t="shared" si="74" ref="I174:I183">E174*H174</f>
        <v>19.703039999999998</v>
      </c>
      <c r="J174" s="13">
        <v>0.33</v>
      </c>
      <c r="K174" s="7">
        <f aca="true" t="shared" si="75" ref="K174:K183">E174*J174</f>
        <v>15.48096</v>
      </c>
      <c r="M174" s="7">
        <f aca="true" t="shared" si="76" ref="M174:M183">E174*L174</f>
        <v>0</v>
      </c>
      <c r="O174" s="7">
        <f t="shared" si="60"/>
        <v>0</v>
      </c>
      <c r="Q174" s="7">
        <f t="shared" si="72"/>
        <v>0</v>
      </c>
    </row>
    <row r="175" spans="1:17" ht="12.75">
      <c r="A175" s="2" t="s">
        <v>299</v>
      </c>
      <c r="B175" s="5" t="s">
        <v>270</v>
      </c>
      <c r="D175" s="6">
        <v>19482</v>
      </c>
      <c r="E175" s="9">
        <f>D175/1000</f>
        <v>19.482</v>
      </c>
      <c r="G175" s="7">
        <f t="shared" si="73"/>
        <v>0</v>
      </c>
      <c r="H175" s="13">
        <v>0.71</v>
      </c>
      <c r="I175" s="7">
        <f t="shared" si="74"/>
        <v>13.83222</v>
      </c>
      <c r="J175" s="13">
        <v>0.29</v>
      </c>
      <c r="K175" s="7">
        <f t="shared" si="75"/>
        <v>5.64978</v>
      </c>
      <c r="M175" s="7">
        <f t="shared" si="76"/>
        <v>0</v>
      </c>
      <c r="O175" s="7">
        <f t="shared" si="60"/>
        <v>0</v>
      </c>
      <c r="Q175" s="7">
        <f t="shared" si="72"/>
        <v>0</v>
      </c>
    </row>
    <row r="176" spans="1:17" ht="25.5">
      <c r="A176" s="2" t="s">
        <v>124</v>
      </c>
      <c r="B176" s="1" t="s">
        <v>201</v>
      </c>
      <c r="D176" s="6">
        <v>45858</v>
      </c>
      <c r="E176" s="9">
        <f t="shared" si="61"/>
        <v>45.858</v>
      </c>
      <c r="F176" s="13">
        <v>0.5</v>
      </c>
      <c r="G176" s="7">
        <f t="shared" si="73"/>
        <v>22.929</v>
      </c>
      <c r="H176" s="13">
        <v>0.5</v>
      </c>
      <c r="I176" s="7">
        <f t="shared" si="74"/>
        <v>22.929</v>
      </c>
      <c r="K176" s="7">
        <f t="shared" si="75"/>
        <v>0</v>
      </c>
      <c r="M176" s="7">
        <f t="shared" si="76"/>
        <v>0</v>
      </c>
      <c r="O176" s="7">
        <f t="shared" si="60"/>
        <v>0</v>
      </c>
      <c r="Q176" s="7">
        <f t="shared" si="72"/>
        <v>0</v>
      </c>
    </row>
    <row r="177" spans="1:17" ht="12.75">
      <c r="A177" s="2" t="s">
        <v>126</v>
      </c>
      <c r="B177" s="1" t="s">
        <v>145</v>
      </c>
      <c r="D177" s="6">
        <v>13878</v>
      </c>
      <c r="E177" s="9">
        <f>D177/1000</f>
        <v>13.878</v>
      </c>
      <c r="G177" s="7">
        <f t="shared" si="73"/>
        <v>0</v>
      </c>
      <c r="I177" s="7">
        <f t="shared" si="74"/>
        <v>0</v>
      </c>
      <c r="J177" s="13">
        <v>0.5</v>
      </c>
      <c r="K177" s="7">
        <f t="shared" si="75"/>
        <v>6.939</v>
      </c>
      <c r="M177" s="7">
        <f t="shared" si="76"/>
        <v>0</v>
      </c>
      <c r="O177" s="7">
        <f t="shared" si="60"/>
        <v>0</v>
      </c>
      <c r="Q177" s="7">
        <f t="shared" si="72"/>
        <v>0</v>
      </c>
    </row>
    <row r="178" spans="1:17" ht="12.75">
      <c r="A178" s="2" t="s">
        <v>127</v>
      </c>
      <c r="B178" s="1" t="s">
        <v>200</v>
      </c>
      <c r="D178" s="6">
        <v>12140</v>
      </c>
      <c r="E178" s="9">
        <f>D178/1000</f>
        <v>12.14</v>
      </c>
      <c r="F178" s="13">
        <v>0.25</v>
      </c>
      <c r="G178" s="7">
        <f t="shared" si="73"/>
        <v>3.035</v>
      </c>
      <c r="H178" s="13">
        <v>0.25</v>
      </c>
      <c r="I178" s="7">
        <f t="shared" si="74"/>
        <v>3.035</v>
      </c>
      <c r="J178" s="13">
        <v>0.5</v>
      </c>
      <c r="K178" s="7">
        <f t="shared" si="75"/>
        <v>6.07</v>
      </c>
      <c r="M178" s="7">
        <f t="shared" si="76"/>
        <v>0</v>
      </c>
      <c r="O178" s="7">
        <f t="shared" si="60"/>
        <v>0</v>
      </c>
      <c r="Q178" s="7">
        <f t="shared" si="72"/>
        <v>0</v>
      </c>
    </row>
    <row r="179" spans="1:17" ht="12.75">
      <c r="A179" s="2" t="s">
        <v>125</v>
      </c>
      <c r="B179" s="1" t="s">
        <v>140</v>
      </c>
      <c r="D179" s="6">
        <v>28069</v>
      </c>
      <c r="E179" s="9">
        <f t="shared" si="61"/>
        <v>28.069</v>
      </c>
      <c r="G179" s="7">
        <f t="shared" si="73"/>
        <v>0</v>
      </c>
      <c r="I179" s="7">
        <f t="shared" si="74"/>
        <v>0</v>
      </c>
      <c r="K179" s="7">
        <f t="shared" si="75"/>
        <v>0</v>
      </c>
      <c r="L179" s="13">
        <v>1</v>
      </c>
      <c r="M179" s="7">
        <f t="shared" si="76"/>
        <v>28.069</v>
      </c>
      <c r="O179" s="7">
        <f t="shared" si="60"/>
        <v>0</v>
      </c>
      <c r="Q179" s="7">
        <f t="shared" si="72"/>
        <v>0</v>
      </c>
    </row>
    <row r="180" spans="1:17" ht="12.75">
      <c r="A180" s="2" t="s">
        <v>27</v>
      </c>
      <c r="B180" s="1" t="s">
        <v>205</v>
      </c>
      <c r="D180" s="6">
        <v>12293</v>
      </c>
      <c r="E180" s="9">
        <f t="shared" si="61"/>
        <v>12.293</v>
      </c>
      <c r="G180" s="7">
        <f t="shared" si="73"/>
        <v>0</v>
      </c>
      <c r="H180" s="13">
        <v>0.95</v>
      </c>
      <c r="I180" s="7">
        <f t="shared" si="74"/>
        <v>11.678349999999998</v>
      </c>
      <c r="K180" s="7">
        <f t="shared" si="75"/>
        <v>0</v>
      </c>
      <c r="L180" s="13">
        <v>0.05</v>
      </c>
      <c r="M180" s="7">
        <f t="shared" si="76"/>
        <v>0.61465</v>
      </c>
      <c r="O180" s="7">
        <f t="shared" si="60"/>
        <v>0</v>
      </c>
      <c r="Q180" s="7">
        <f t="shared" si="72"/>
        <v>0</v>
      </c>
    </row>
    <row r="181" spans="1:17" ht="12.75">
      <c r="A181" s="2" t="s">
        <v>129</v>
      </c>
      <c r="B181" s="1" t="s">
        <v>206</v>
      </c>
      <c r="D181" s="6">
        <v>10043</v>
      </c>
      <c r="E181" s="9">
        <f>D181/1000</f>
        <v>10.043</v>
      </c>
      <c r="G181" s="7">
        <f t="shared" si="73"/>
        <v>0</v>
      </c>
      <c r="H181" s="13">
        <v>1</v>
      </c>
      <c r="I181" s="7">
        <f t="shared" si="74"/>
        <v>10.043</v>
      </c>
      <c r="K181" s="7">
        <f t="shared" si="75"/>
        <v>0</v>
      </c>
      <c r="M181" s="7">
        <f t="shared" si="76"/>
        <v>0</v>
      </c>
      <c r="O181" s="7">
        <f t="shared" si="60"/>
        <v>0</v>
      </c>
      <c r="Q181" s="7">
        <f t="shared" si="72"/>
        <v>0</v>
      </c>
    </row>
    <row r="182" spans="1:17" ht="12.75">
      <c r="A182" s="2" t="s">
        <v>254</v>
      </c>
      <c r="B182" s="1" t="s">
        <v>267</v>
      </c>
      <c r="D182" s="6">
        <v>9739</v>
      </c>
      <c r="E182" s="9">
        <f>D182/1000</f>
        <v>9.739</v>
      </c>
      <c r="F182" s="13">
        <v>0.5</v>
      </c>
      <c r="G182" s="7">
        <f t="shared" si="73"/>
        <v>4.8695</v>
      </c>
      <c r="I182" s="7">
        <f t="shared" si="74"/>
        <v>0</v>
      </c>
      <c r="J182" s="13">
        <v>0.5</v>
      </c>
      <c r="K182" s="7">
        <f t="shared" si="75"/>
        <v>4.8695</v>
      </c>
      <c r="M182" s="7">
        <f t="shared" si="76"/>
        <v>0</v>
      </c>
      <c r="O182" s="7">
        <f t="shared" si="60"/>
        <v>0</v>
      </c>
      <c r="Q182" s="7">
        <f t="shared" si="72"/>
        <v>0</v>
      </c>
    </row>
    <row r="183" spans="1:17" ht="12.75">
      <c r="A183" s="2" t="s">
        <v>128</v>
      </c>
      <c r="B183" s="1" t="s">
        <v>268</v>
      </c>
      <c r="D183" s="6">
        <v>14252</v>
      </c>
      <c r="E183" s="9">
        <f t="shared" si="61"/>
        <v>14.252</v>
      </c>
      <c r="G183" s="7">
        <f t="shared" si="73"/>
        <v>0</v>
      </c>
      <c r="H183" s="13">
        <v>0.17</v>
      </c>
      <c r="I183" s="7">
        <f t="shared" si="74"/>
        <v>2.4228400000000003</v>
      </c>
      <c r="J183" s="13">
        <v>0.83</v>
      </c>
      <c r="K183" s="7">
        <f t="shared" si="75"/>
        <v>11.82916</v>
      </c>
      <c r="M183" s="7">
        <f t="shared" si="76"/>
        <v>0</v>
      </c>
      <c r="O183" s="7">
        <f t="shared" si="60"/>
        <v>0</v>
      </c>
      <c r="Q183" s="7">
        <f t="shared" si="72"/>
        <v>0</v>
      </c>
    </row>
    <row r="184" spans="4:17" ht="12.75">
      <c r="D184" s="6"/>
      <c r="E184" s="9"/>
      <c r="F184" s="10">
        <f>SUM(F173:F183)</f>
        <v>2.04</v>
      </c>
      <c r="G184" s="16">
        <f>SUM(G173:G183)</f>
        <v>96.65222</v>
      </c>
      <c r="H184" s="10">
        <f aca="true" t="shared" si="77" ref="H184:Q184">SUM(H173:H183)</f>
        <v>4.42</v>
      </c>
      <c r="I184" s="16">
        <f t="shared" si="77"/>
        <v>125.71400999999999</v>
      </c>
      <c r="J184" s="10">
        <f t="shared" si="77"/>
        <v>2.99</v>
      </c>
      <c r="K184" s="16">
        <f t="shared" si="77"/>
        <v>54.84512</v>
      </c>
      <c r="L184" s="10">
        <f t="shared" si="77"/>
        <v>1.05</v>
      </c>
      <c r="M184" s="16">
        <f t="shared" si="77"/>
        <v>28.68365</v>
      </c>
      <c r="N184" s="10">
        <f t="shared" si="77"/>
        <v>0</v>
      </c>
      <c r="O184" s="16">
        <f t="shared" si="77"/>
        <v>0</v>
      </c>
      <c r="P184" s="10">
        <f t="shared" si="77"/>
        <v>0</v>
      </c>
      <c r="Q184" s="16">
        <f t="shared" si="77"/>
        <v>0</v>
      </c>
    </row>
    <row r="185" spans="5:17" ht="12.75">
      <c r="E185" s="9"/>
      <c r="O185" s="7"/>
      <c r="Q185" s="7"/>
    </row>
    <row r="186" spans="1:17" ht="12.75">
      <c r="A186" s="2" t="s">
        <v>130</v>
      </c>
      <c r="E186" s="9"/>
      <c r="O186" s="7"/>
      <c r="Q186" s="7"/>
    </row>
    <row r="187" spans="1:17" ht="51">
      <c r="A187" s="2" t="s">
        <v>131</v>
      </c>
      <c r="B187" s="5" t="s">
        <v>207</v>
      </c>
      <c r="D187" s="6">
        <v>309098</v>
      </c>
      <c r="E187" s="9">
        <f>H216/1000</f>
        <v>82.56439185520028</v>
      </c>
      <c r="F187" s="13">
        <v>0.36</v>
      </c>
      <c r="G187" s="7">
        <f>E187*F187</f>
        <v>29.7231810678721</v>
      </c>
      <c r="H187" s="13">
        <v>0.23</v>
      </c>
      <c r="I187" s="7">
        <f>E187*H187</f>
        <v>18.989810126696067</v>
      </c>
      <c r="J187" s="13">
        <v>0.27</v>
      </c>
      <c r="K187" s="7">
        <f>E187*J187</f>
        <v>22.29238580090408</v>
      </c>
      <c r="M187" s="7">
        <f>E187*L187</f>
        <v>0</v>
      </c>
      <c r="N187" s="13">
        <v>0.1</v>
      </c>
      <c r="O187" s="7">
        <f t="shared" si="60"/>
        <v>8.256439185520028</v>
      </c>
      <c r="P187" s="13">
        <v>0.05</v>
      </c>
      <c r="Q187" s="7">
        <f t="shared" si="72"/>
        <v>4.128219592760014</v>
      </c>
    </row>
    <row r="188" spans="1:17" ht="12.75">
      <c r="A188" s="2" t="s">
        <v>236</v>
      </c>
      <c r="B188" s="5" t="s">
        <v>269</v>
      </c>
      <c r="D188" s="6">
        <v>22974</v>
      </c>
      <c r="E188" s="9">
        <f t="shared" si="61"/>
        <v>22.974</v>
      </c>
      <c r="G188" s="7">
        <f aca="true" t="shared" si="78" ref="G188:G204">E188*F188</f>
        <v>0</v>
      </c>
      <c r="I188" s="7">
        <f aca="true" t="shared" si="79" ref="I188:I204">E188*H188</f>
        <v>0</v>
      </c>
      <c r="J188" s="13">
        <v>0.95</v>
      </c>
      <c r="K188" s="7">
        <f aca="true" t="shared" si="80" ref="K188:K204">E188*J188</f>
        <v>21.8253</v>
      </c>
      <c r="L188" s="13">
        <v>0.05</v>
      </c>
      <c r="M188" s="7">
        <f aca="true" t="shared" si="81" ref="M188:M204">E188*L188</f>
        <v>1.1487</v>
      </c>
      <c r="O188" s="7">
        <f t="shared" si="60"/>
        <v>0</v>
      </c>
      <c r="Q188" s="7">
        <f t="shared" si="72"/>
        <v>0</v>
      </c>
    </row>
    <row r="189" spans="1:17" ht="12.75">
      <c r="A189" s="2" t="s">
        <v>132</v>
      </c>
      <c r="B189" s="5" t="s">
        <v>210</v>
      </c>
      <c r="D189" s="6">
        <v>63045</v>
      </c>
      <c r="E189" s="9">
        <f t="shared" si="61"/>
        <v>63.045</v>
      </c>
      <c r="F189" s="13">
        <v>0.67</v>
      </c>
      <c r="G189" s="7">
        <f t="shared" si="78"/>
        <v>42.24015000000001</v>
      </c>
      <c r="H189" s="13">
        <v>0.33</v>
      </c>
      <c r="I189" s="7">
        <f t="shared" si="79"/>
        <v>20.804850000000002</v>
      </c>
      <c r="K189" s="7">
        <f t="shared" si="80"/>
        <v>0</v>
      </c>
      <c r="M189" s="7">
        <f t="shared" si="81"/>
        <v>0</v>
      </c>
      <c r="O189" s="7">
        <f t="shared" si="60"/>
        <v>0</v>
      </c>
      <c r="Q189" s="7">
        <f t="shared" si="72"/>
        <v>0</v>
      </c>
    </row>
    <row r="190" spans="1:17" ht="12.75">
      <c r="A190" s="2" t="s">
        <v>133</v>
      </c>
      <c r="B190" s="5" t="s">
        <v>211</v>
      </c>
      <c r="D190" s="6">
        <v>59156</v>
      </c>
      <c r="E190" s="9">
        <f t="shared" si="61"/>
        <v>59.156</v>
      </c>
      <c r="G190" s="7">
        <f t="shared" si="78"/>
        <v>0</v>
      </c>
      <c r="H190" s="13">
        <v>0.87</v>
      </c>
      <c r="I190" s="7">
        <f t="shared" si="79"/>
        <v>51.46572</v>
      </c>
      <c r="K190" s="7">
        <f t="shared" si="80"/>
        <v>0</v>
      </c>
      <c r="M190" s="7">
        <f t="shared" si="81"/>
        <v>0</v>
      </c>
      <c r="N190" s="13">
        <v>0.13</v>
      </c>
      <c r="O190" s="7">
        <f t="shared" si="60"/>
        <v>7.6902800000000004</v>
      </c>
      <c r="Q190" s="7">
        <f t="shared" si="72"/>
        <v>0</v>
      </c>
    </row>
    <row r="191" spans="1:17" ht="12.75">
      <c r="A191" s="2" t="s">
        <v>41</v>
      </c>
      <c r="B191" s="5" t="s">
        <v>203</v>
      </c>
      <c r="D191" s="6">
        <v>17528</v>
      </c>
      <c r="E191" s="9">
        <f t="shared" si="61"/>
        <v>17.528</v>
      </c>
      <c r="F191" s="13">
        <v>0.5</v>
      </c>
      <c r="G191" s="7">
        <f t="shared" si="78"/>
        <v>8.764</v>
      </c>
      <c r="H191" s="13">
        <v>0.5</v>
      </c>
      <c r="I191" s="7">
        <f t="shared" si="79"/>
        <v>8.764</v>
      </c>
      <c r="K191" s="7">
        <f t="shared" si="80"/>
        <v>0</v>
      </c>
      <c r="M191" s="7">
        <f t="shared" si="81"/>
        <v>0</v>
      </c>
      <c r="O191" s="7">
        <f t="shared" si="60"/>
        <v>0</v>
      </c>
      <c r="Q191" s="7">
        <f t="shared" si="72"/>
        <v>0</v>
      </c>
    </row>
    <row r="192" spans="1:17" ht="26.25" customHeight="1">
      <c r="A192" s="2" t="s">
        <v>134</v>
      </c>
      <c r="B192" s="5" t="s">
        <v>215</v>
      </c>
      <c r="D192" s="6">
        <v>26180</v>
      </c>
      <c r="E192" s="9">
        <f t="shared" si="61"/>
        <v>26.18</v>
      </c>
      <c r="G192" s="7">
        <f t="shared" si="78"/>
        <v>0</v>
      </c>
      <c r="H192" s="13">
        <v>0.5</v>
      </c>
      <c r="I192" s="7">
        <f t="shared" si="79"/>
        <v>13.09</v>
      </c>
      <c r="J192" s="13">
        <v>0.5</v>
      </c>
      <c r="K192" s="7">
        <f t="shared" si="80"/>
        <v>13.09</v>
      </c>
      <c r="M192" s="7">
        <f t="shared" si="81"/>
        <v>0</v>
      </c>
      <c r="O192" s="7">
        <f t="shared" si="60"/>
        <v>0</v>
      </c>
      <c r="Q192" s="7">
        <f t="shared" si="72"/>
        <v>0</v>
      </c>
    </row>
    <row r="193" spans="1:17" ht="12.75">
      <c r="A193" s="2" t="s">
        <v>135</v>
      </c>
      <c r="B193" s="5" t="s">
        <v>208</v>
      </c>
      <c r="D193" s="6">
        <v>59416</v>
      </c>
      <c r="E193" s="9">
        <f t="shared" si="61"/>
        <v>59.416</v>
      </c>
      <c r="G193" s="7">
        <f t="shared" si="78"/>
        <v>0</v>
      </c>
      <c r="H193" s="13">
        <v>0.33</v>
      </c>
      <c r="I193" s="7">
        <f t="shared" si="79"/>
        <v>19.60728</v>
      </c>
      <c r="J193" s="13">
        <v>0.67</v>
      </c>
      <c r="K193" s="7">
        <f t="shared" si="80"/>
        <v>39.80872</v>
      </c>
      <c r="M193" s="7">
        <f t="shared" si="81"/>
        <v>0</v>
      </c>
      <c r="O193" s="7">
        <f t="shared" si="60"/>
        <v>0</v>
      </c>
      <c r="Q193" s="7">
        <f t="shared" si="72"/>
        <v>0</v>
      </c>
    </row>
    <row r="194" spans="1:17" ht="12.75">
      <c r="A194" s="2" t="s">
        <v>136</v>
      </c>
      <c r="B194" s="5" t="s">
        <v>145</v>
      </c>
      <c r="D194" s="6">
        <v>25780</v>
      </c>
      <c r="E194" s="9">
        <f t="shared" si="61"/>
        <v>25.78</v>
      </c>
      <c r="G194" s="7">
        <f t="shared" si="78"/>
        <v>0</v>
      </c>
      <c r="I194" s="7">
        <f t="shared" si="79"/>
        <v>0</v>
      </c>
      <c r="J194" s="13">
        <v>1</v>
      </c>
      <c r="K194" s="7">
        <f t="shared" si="80"/>
        <v>25.78</v>
      </c>
      <c r="M194" s="7">
        <f t="shared" si="81"/>
        <v>0</v>
      </c>
      <c r="O194" s="7">
        <f t="shared" si="60"/>
        <v>0</v>
      </c>
      <c r="Q194" s="7">
        <f t="shared" si="72"/>
        <v>0</v>
      </c>
    </row>
    <row r="195" spans="1:17" ht="12.75">
      <c r="A195" s="2" t="s">
        <v>137</v>
      </c>
      <c r="B195" s="5" t="s">
        <v>209</v>
      </c>
      <c r="D195" s="6">
        <v>37746</v>
      </c>
      <c r="E195" s="9">
        <f t="shared" si="61"/>
        <v>37.746</v>
      </c>
      <c r="F195" s="13">
        <v>0.33</v>
      </c>
      <c r="G195" s="7">
        <f t="shared" si="78"/>
        <v>12.456180000000002</v>
      </c>
      <c r="H195" s="13">
        <v>0.67</v>
      </c>
      <c r="I195" s="7">
        <f t="shared" si="79"/>
        <v>25.289820000000002</v>
      </c>
      <c r="K195" s="7">
        <f t="shared" si="80"/>
        <v>0</v>
      </c>
      <c r="M195" s="7">
        <f t="shared" si="81"/>
        <v>0</v>
      </c>
      <c r="O195" s="7">
        <f t="shared" si="60"/>
        <v>0</v>
      </c>
      <c r="Q195" s="7">
        <f t="shared" si="72"/>
        <v>0</v>
      </c>
    </row>
    <row r="196" spans="1:17" ht="12.75">
      <c r="A196" s="2" t="s">
        <v>138</v>
      </c>
      <c r="B196" s="5" t="s">
        <v>213</v>
      </c>
      <c r="D196" s="6">
        <v>84219</v>
      </c>
      <c r="E196" s="9">
        <f t="shared" si="61"/>
        <v>84.219</v>
      </c>
      <c r="F196" s="13">
        <v>0.25</v>
      </c>
      <c r="G196" s="7">
        <f t="shared" si="78"/>
        <v>21.05475</v>
      </c>
      <c r="H196" s="13">
        <v>0.25</v>
      </c>
      <c r="I196" s="7">
        <f t="shared" si="79"/>
        <v>21.05475</v>
      </c>
      <c r="J196" s="13">
        <v>0.75</v>
      </c>
      <c r="K196" s="7">
        <f t="shared" si="80"/>
        <v>63.164249999999996</v>
      </c>
      <c r="M196" s="7">
        <f t="shared" si="81"/>
        <v>0</v>
      </c>
      <c r="O196" s="7">
        <f t="shared" si="60"/>
        <v>0</v>
      </c>
      <c r="Q196" s="7">
        <f t="shared" si="72"/>
        <v>0</v>
      </c>
    </row>
    <row r="197" spans="1:17" ht="12.75">
      <c r="A197" s="2" t="s">
        <v>42</v>
      </c>
      <c r="B197" s="5" t="s">
        <v>212</v>
      </c>
      <c r="D197" s="6">
        <v>25141</v>
      </c>
      <c r="E197" s="9">
        <f t="shared" si="61"/>
        <v>25.141</v>
      </c>
      <c r="F197" s="13">
        <v>0.57</v>
      </c>
      <c r="G197" s="7">
        <f t="shared" si="78"/>
        <v>14.330369999999998</v>
      </c>
      <c r="I197" s="7">
        <f t="shared" si="79"/>
        <v>0</v>
      </c>
      <c r="J197" s="13">
        <v>0.29</v>
      </c>
      <c r="K197" s="7">
        <f t="shared" si="80"/>
        <v>7.290889999999999</v>
      </c>
      <c r="L197" s="13">
        <v>0.14</v>
      </c>
      <c r="M197" s="7">
        <f t="shared" si="81"/>
        <v>3.51974</v>
      </c>
      <c r="O197" s="7">
        <f t="shared" si="60"/>
        <v>0</v>
      </c>
      <c r="Q197" s="7">
        <f t="shared" si="72"/>
        <v>0</v>
      </c>
    </row>
    <row r="198" spans="1:17" ht="12.75">
      <c r="A198" s="2" t="s">
        <v>32</v>
      </c>
      <c r="B198" s="5" t="s">
        <v>158</v>
      </c>
      <c r="D198" s="6">
        <v>10233</v>
      </c>
      <c r="E198" s="9">
        <f t="shared" si="61"/>
        <v>10.233</v>
      </c>
      <c r="F198" s="13">
        <v>1</v>
      </c>
      <c r="G198" s="7">
        <f t="shared" si="78"/>
        <v>10.233</v>
      </c>
      <c r="I198" s="7">
        <f t="shared" si="79"/>
        <v>0</v>
      </c>
      <c r="K198" s="7">
        <f t="shared" si="80"/>
        <v>0</v>
      </c>
      <c r="M198" s="7">
        <f t="shared" si="81"/>
        <v>0</v>
      </c>
      <c r="O198" s="7">
        <f t="shared" si="60"/>
        <v>0</v>
      </c>
      <c r="Q198" s="7">
        <f t="shared" si="72"/>
        <v>0</v>
      </c>
    </row>
    <row r="199" spans="1:17" ht="12.75">
      <c r="A199" s="2" t="s">
        <v>139</v>
      </c>
      <c r="B199" s="5" t="s">
        <v>214</v>
      </c>
      <c r="D199" s="6">
        <v>23286</v>
      </c>
      <c r="E199" s="9">
        <f t="shared" si="61"/>
        <v>23.286</v>
      </c>
      <c r="G199" s="7">
        <f t="shared" si="78"/>
        <v>0</v>
      </c>
      <c r="I199" s="7">
        <f t="shared" si="79"/>
        <v>0</v>
      </c>
      <c r="J199" s="13">
        <v>0.9</v>
      </c>
      <c r="K199" s="7">
        <f t="shared" si="80"/>
        <v>20.957400000000003</v>
      </c>
      <c r="L199" s="13">
        <v>0.1</v>
      </c>
      <c r="M199" s="7">
        <f t="shared" si="81"/>
        <v>2.3286000000000002</v>
      </c>
      <c r="O199" s="7">
        <f t="shared" si="60"/>
        <v>0</v>
      </c>
      <c r="Q199" s="7">
        <f t="shared" si="72"/>
        <v>0</v>
      </c>
    </row>
    <row r="200" spans="1:17" ht="12.75">
      <c r="A200" s="2" t="s">
        <v>246</v>
      </c>
      <c r="B200" s="5" t="s">
        <v>146</v>
      </c>
      <c r="D200" s="6">
        <v>8779</v>
      </c>
      <c r="E200" s="9">
        <f t="shared" si="61"/>
        <v>8.779</v>
      </c>
      <c r="G200" s="7">
        <f t="shared" si="78"/>
        <v>0</v>
      </c>
      <c r="H200" s="13">
        <v>1</v>
      </c>
      <c r="I200" s="7">
        <f t="shared" si="79"/>
        <v>8.779</v>
      </c>
      <c r="K200" s="7">
        <f t="shared" si="80"/>
        <v>0</v>
      </c>
      <c r="M200" s="7">
        <f t="shared" si="81"/>
        <v>0</v>
      </c>
      <c r="O200" s="7">
        <f t="shared" si="60"/>
        <v>0</v>
      </c>
      <c r="Q200" s="7">
        <f t="shared" si="72"/>
        <v>0</v>
      </c>
    </row>
    <row r="201" spans="1:17" ht="12.75">
      <c r="A201" s="2" t="s">
        <v>150</v>
      </c>
      <c r="B201" s="5" t="s">
        <v>145</v>
      </c>
      <c r="D201" s="6">
        <v>8846</v>
      </c>
      <c r="E201" s="9">
        <f t="shared" si="61"/>
        <v>8.846</v>
      </c>
      <c r="G201" s="7">
        <f t="shared" si="78"/>
        <v>0</v>
      </c>
      <c r="I201" s="7">
        <f t="shared" si="79"/>
        <v>0</v>
      </c>
      <c r="J201" s="13">
        <v>1</v>
      </c>
      <c r="K201" s="7">
        <f t="shared" si="80"/>
        <v>8.846</v>
      </c>
      <c r="M201" s="7">
        <f t="shared" si="81"/>
        <v>0</v>
      </c>
      <c r="O201" s="7">
        <f t="shared" si="60"/>
        <v>0</v>
      </c>
      <c r="Q201" s="7">
        <f t="shared" si="72"/>
        <v>0</v>
      </c>
    </row>
    <row r="202" spans="1:17" ht="12.75">
      <c r="A202" s="2" t="s">
        <v>152</v>
      </c>
      <c r="B202" s="5" t="s">
        <v>145</v>
      </c>
      <c r="D202" s="6">
        <v>9645</v>
      </c>
      <c r="E202" s="9">
        <f t="shared" si="61"/>
        <v>9.645</v>
      </c>
      <c r="G202" s="7">
        <f t="shared" si="78"/>
        <v>0</v>
      </c>
      <c r="I202" s="7">
        <f t="shared" si="79"/>
        <v>0</v>
      </c>
      <c r="J202" s="13">
        <v>1</v>
      </c>
      <c r="K202" s="7">
        <f t="shared" si="80"/>
        <v>9.645</v>
      </c>
      <c r="M202" s="7">
        <f t="shared" si="81"/>
        <v>0</v>
      </c>
      <c r="O202" s="7">
        <f t="shared" si="60"/>
        <v>0</v>
      </c>
      <c r="Q202" s="7">
        <f t="shared" si="72"/>
        <v>0</v>
      </c>
    </row>
    <row r="203" spans="1:17" ht="12.75">
      <c r="A203" s="2" t="s">
        <v>151</v>
      </c>
      <c r="B203" s="5" t="s">
        <v>145</v>
      </c>
      <c r="D203" s="6">
        <v>11173</v>
      </c>
      <c r="E203" s="9">
        <f t="shared" si="61"/>
        <v>11.173</v>
      </c>
      <c r="G203" s="7">
        <f t="shared" si="78"/>
        <v>0</v>
      </c>
      <c r="I203" s="7">
        <f t="shared" si="79"/>
        <v>0</v>
      </c>
      <c r="J203" s="13">
        <v>1</v>
      </c>
      <c r="K203" s="7">
        <f t="shared" si="80"/>
        <v>11.173</v>
      </c>
      <c r="M203" s="7">
        <f t="shared" si="81"/>
        <v>0</v>
      </c>
      <c r="O203" s="7">
        <f t="shared" si="60"/>
        <v>0</v>
      </c>
      <c r="Q203" s="7">
        <f t="shared" si="72"/>
        <v>0</v>
      </c>
    </row>
    <row r="204" spans="1:17" ht="12.75">
      <c r="A204" s="2" t="s">
        <v>237</v>
      </c>
      <c r="B204" s="5" t="s">
        <v>146</v>
      </c>
      <c r="D204" s="6">
        <v>14225</v>
      </c>
      <c r="E204" s="9">
        <f t="shared" si="61"/>
        <v>14.225</v>
      </c>
      <c r="G204" s="7">
        <f t="shared" si="78"/>
        <v>0</v>
      </c>
      <c r="H204" s="13">
        <v>1</v>
      </c>
      <c r="I204" s="7">
        <f t="shared" si="79"/>
        <v>14.225</v>
      </c>
      <c r="K204" s="7">
        <f t="shared" si="80"/>
        <v>0</v>
      </c>
      <c r="M204" s="7">
        <f t="shared" si="81"/>
        <v>0</v>
      </c>
      <c r="O204" s="7">
        <f t="shared" si="60"/>
        <v>0</v>
      </c>
      <c r="Q204" s="7">
        <f t="shared" si="72"/>
        <v>0</v>
      </c>
    </row>
    <row r="205" spans="2:17" ht="12.75">
      <c r="B205" s="5"/>
      <c r="D205" s="6"/>
      <c r="E205" s="9"/>
      <c r="F205" s="10">
        <f>SUM(F187:F204)</f>
        <v>3.68</v>
      </c>
      <c r="G205" s="16">
        <f>SUM(G187:G204)</f>
        <v>138.8016310678721</v>
      </c>
      <c r="H205" s="10">
        <f aca="true" t="shared" si="82" ref="H205:Q205">SUM(H187:H204)</f>
        <v>5.68</v>
      </c>
      <c r="I205" s="16">
        <f t="shared" si="82"/>
        <v>202.07023012669603</v>
      </c>
      <c r="J205" s="10">
        <f t="shared" si="82"/>
        <v>8.330000000000002</v>
      </c>
      <c r="K205" s="16">
        <f t="shared" si="82"/>
        <v>243.8729458009041</v>
      </c>
      <c r="L205" s="10">
        <f t="shared" si="82"/>
        <v>0.29000000000000004</v>
      </c>
      <c r="M205" s="16">
        <f t="shared" si="82"/>
        <v>6.99704</v>
      </c>
      <c r="N205" s="10">
        <f t="shared" si="82"/>
        <v>0.23</v>
      </c>
      <c r="O205" s="16">
        <f t="shared" si="82"/>
        <v>15.946719185520028</v>
      </c>
      <c r="P205" s="10">
        <f t="shared" si="82"/>
        <v>0.05</v>
      </c>
      <c r="Q205" s="16">
        <f t="shared" si="82"/>
        <v>4.128219592760014</v>
      </c>
    </row>
    <row r="207" spans="4:19" ht="12.75">
      <c r="D207" s="27" t="s">
        <v>307</v>
      </c>
      <c r="F207" s="17">
        <f>F205+F184+F170+F157+F142+F119+F108+F94+F79+F63+F46+F34+F11</f>
        <v>52.91</v>
      </c>
      <c r="G207" s="18">
        <f aca="true" t="shared" si="83" ref="G207:Q207">G205+G184+G170+G157+G142+G119+G108+G94+G79+G63+G46+G34+G11</f>
        <v>1347.8766454889803</v>
      </c>
      <c r="H207" s="17">
        <f t="shared" si="83"/>
        <v>47.449999999999996</v>
      </c>
      <c r="I207" s="18">
        <f t="shared" si="83"/>
        <v>1152.7283210314736</v>
      </c>
      <c r="J207" s="17">
        <f t="shared" si="83"/>
        <v>48.900000000000006</v>
      </c>
      <c r="K207" s="18">
        <f t="shared" si="83"/>
        <v>1104.526200800325</v>
      </c>
      <c r="L207" s="17">
        <f t="shared" si="83"/>
        <v>10.719999999999999</v>
      </c>
      <c r="M207" s="18">
        <f t="shared" si="83"/>
        <v>261.72745</v>
      </c>
      <c r="N207" s="17">
        <f t="shared" si="83"/>
        <v>2.02</v>
      </c>
      <c r="O207" s="18">
        <f t="shared" si="83"/>
        <v>42.51761918552003</v>
      </c>
      <c r="P207" s="17">
        <f t="shared" si="83"/>
        <v>1.8</v>
      </c>
      <c r="Q207" s="18">
        <f t="shared" si="83"/>
        <v>41.92571959276001</v>
      </c>
      <c r="S207" s="13">
        <f>SUM(G207,I207,K207,M207,O207,Q207)</f>
        <v>3951.301956099058</v>
      </c>
    </row>
    <row r="208" spans="4:17" ht="12.75">
      <c r="D208" s="27"/>
      <c r="E208" t="s">
        <v>280</v>
      </c>
      <c r="G208">
        <f>G$207/($S$207/100)</f>
        <v>34.11221568142765</v>
      </c>
      <c r="H208"/>
      <c r="I208">
        <f aca="true" t="shared" si="84" ref="I208:Q208">I$207/($S$207/100)</f>
        <v>29.17337965660084</v>
      </c>
      <c r="J208"/>
      <c r="K208">
        <f t="shared" si="84"/>
        <v>27.953474907060098</v>
      </c>
      <c r="L208"/>
      <c r="M208">
        <f t="shared" si="84"/>
        <v>6.623828118122152</v>
      </c>
      <c r="N208"/>
      <c r="O208">
        <f t="shared" si="84"/>
        <v>1.0760407495532374</v>
      </c>
      <c r="P208"/>
      <c r="Q208">
        <f t="shared" si="84"/>
        <v>1.0610608872360487</v>
      </c>
    </row>
    <row r="209" spans="4:16" ht="12.75">
      <c r="D209" s="6"/>
      <c r="H209"/>
      <c r="J209"/>
      <c r="L209"/>
      <c r="N209"/>
      <c r="P209"/>
    </row>
    <row r="210" ht="12.75">
      <c r="E210" s="3" t="s">
        <v>276</v>
      </c>
    </row>
    <row r="211" spans="2:7" ht="12.75">
      <c r="B211" s="12" t="s">
        <v>274</v>
      </c>
      <c r="D211" s="6">
        <v>100168</v>
      </c>
      <c r="E211" s="3" t="s">
        <v>277</v>
      </c>
      <c r="F211" s="19">
        <v>1087958</v>
      </c>
      <c r="G211" s="19"/>
    </row>
    <row r="212" spans="2:7" ht="12.75">
      <c r="B212" s="12" t="s">
        <v>275</v>
      </c>
      <c r="D212" s="6">
        <v>8501</v>
      </c>
      <c r="E212" s="3" t="s">
        <v>278</v>
      </c>
      <c r="F212" s="19">
        <v>91667</v>
      </c>
      <c r="G212" s="19"/>
    </row>
    <row r="214" spans="4:9" ht="12.75">
      <c r="D214" t="s">
        <v>279</v>
      </c>
      <c r="E214" s="3" t="s">
        <v>280</v>
      </c>
      <c r="F214" s="21" t="s">
        <v>281</v>
      </c>
      <c r="G214" s="21"/>
      <c r="H214" s="24" t="s">
        <v>282</v>
      </c>
      <c r="I214" s="24"/>
    </row>
    <row r="215" spans="2:9" ht="12.75">
      <c r="B215" s="12" t="s">
        <v>22</v>
      </c>
      <c r="D215" s="6">
        <f>D145-D211</f>
        <v>266512</v>
      </c>
      <c r="E215" s="13">
        <f>D215/($F$211/100)</f>
        <v>24.496533873550266</v>
      </c>
      <c r="F215" s="20">
        <f>E215*$F$212/100</f>
        <v>22455.237705867323</v>
      </c>
      <c r="G215" s="20"/>
      <c r="H215" s="22">
        <f>$D$211-F215</f>
        <v>77712.76229413267</v>
      </c>
      <c r="I215" s="23"/>
    </row>
    <row r="216" spans="2:9" ht="12.75">
      <c r="B216" s="12" t="s">
        <v>131</v>
      </c>
      <c r="D216" s="6">
        <f>D187-D211</f>
        <v>208930</v>
      </c>
      <c r="E216" s="13">
        <f>D216/($F$211/100)</f>
        <v>19.20386632572213</v>
      </c>
      <c r="F216" s="20">
        <f>E216*$F$212/100</f>
        <v>17603.608144799706</v>
      </c>
      <c r="G216" s="20"/>
      <c r="H216" s="22">
        <f>$D$211-F216</f>
        <v>82564.39185520029</v>
      </c>
      <c r="I216" s="23"/>
    </row>
    <row r="217" spans="2:9" ht="12.75">
      <c r="B217" s="12" t="s">
        <v>94</v>
      </c>
      <c r="D217" s="6">
        <f>D111-D211</f>
        <v>63224</v>
      </c>
      <c r="E217" s="13">
        <f>D217/($F$211/100)</f>
        <v>5.811253743251118</v>
      </c>
      <c r="F217" s="20">
        <f>E217*$F$212/100</f>
        <v>5327.001968826002</v>
      </c>
      <c r="G217" s="20"/>
      <c r="H217" s="22">
        <f>$D$211-F217</f>
        <v>94840.998031174</v>
      </c>
      <c r="I217" s="23"/>
    </row>
  </sheetData>
  <sheetProtection password="92B3" sheet="1" objects="1" scenarios="1" selectLockedCells="1" selectUnlockedCells="1"/>
  <mergeCells count="11">
    <mergeCell ref="D207:D208"/>
    <mergeCell ref="H217:I217"/>
    <mergeCell ref="H216:I216"/>
    <mergeCell ref="H215:I215"/>
    <mergeCell ref="H214:I214"/>
    <mergeCell ref="F211:G211"/>
    <mergeCell ref="F212:G212"/>
    <mergeCell ref="F217:G217"/>
    <mergeCell ref="F216:G216"/>
    <mergeCell ref="F215:G215"/>
    <mergeCell ref="F214:G214"/>
  </mergeCell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- Kuník</dc:creator>
  <cp:keywords/>
  <dc:description/>
  <cp:lastModifiedBy>Petr Kuník</cp:lastModifiedBy>
  <dcterms:created xsi:type="dcterms:W3CDTF">2008-03-19T17:47:37Z</dcterms:created>
  <dcterms:modified xsi:type="dcterms:W3CDTF">2009-01-02T23:03:37Z</dcterms:modified>
  <cp:category/>
  <cp:version/>
  <cp:contentType/>
  <cp:contentStatus/>
</cp:coreProperties>
</file>