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00" windowWidth="27225" windowHeight="11955"/>
  </bookViews>
  <sheets>
    <sheet name="Rekapitulace stavby" sheetId="1" r:id="rId1"/>
    <sheet name="SO 01 - Oprava výhybek č...." sheetId="2" r:id="rId2"/>
    <sheet name="SO 02 - Oprava výměníkové..." sheetId="3" r:id="rId3"/>
    <sheet name="SO 03 - Oprava přejezdu P..." sheetId="4" r:id="rId4"/>
    <sheet name="SO 04 - Oprava přejezdu P..." sheetId="5" r:id="rId5"/>
    <sheet name="SO 05 - Oprava přejezdu P..." sheetId="6" r:id="rId6"/>
    <sheet name="SO 06 - Oprava přejezdu P..." sheetId="7" r:id="rId7"/>
    <sheet name="SO 07 - Oprava přejezdu P..." sheetId="8" r:id="rId8"/>
    <sheet name="SO 08 - Oprava přejezdu P..." sheetId="9" r:id="rId9"/>
    <sheet name="SO 09 - Oprava přejezdu P..." sheetId="10" r:id="rId10"/>
    <sheet name="SO 10 - Oprava přechodu p..." sheetId="11" r:id="rId11"/>
    <sheet name="SO 11 - žst.Třemešná ve S..." sheetId="12" r:id="rId12"/>
    <sheet name="SO 12 - dopr. Slezské Rud..." sheetId="13" r:id="rId13"/>
    <sheet name="SO 13 - dopr. Bohušov, pr..." sheetId="14" r:id="rId14"/>
    <sheet name="SO 14 - dopr. Osoblaha, p..." sheetId="15" r:id="rId15"/>
    <sheet name="VON - Oprava Třemešná ve ..." sheetId="16" r:id="rId16"/>
  </sheets>
  <definedNames>
    <definedName name="_xlnm._FilterDatabase" localSheetId="1" hidden="1">'SO 01 - Oprava výhybek č....'!$C$118:$L$301</definedName>
    <definedName name="_xlnm._FilterDatabase" localSheetId="2" hidden="1">'SO 02 - Oprava výměníkové...'!$C$118:$L$209</definedName>
    <definedName name="_xlnm._FilterDatabase" localSheetId="3" hidden="1">'SO 03 - Oprava přejezdu P...'!$C$118:$L$209</definedName>
    <definedName name="_xlnm._FilterDatabase" localSheetId="4" hidden="1">'SO 04 - Oprava přejezdu P...'!$C$118:$L$215</definedName>
    <definedName name="_xlnm._FilterDatabase" localSheetId="5" hidden="1">'SO 05 - Oprava přejezdu P...'!$C$118:$L$208</definedName>
    <definedName name="_xlnm._FilterDatabase" localSheetId="6" hidden="1">'SO 06 - Oprava přejezdu P...'!$C$118:$L$209</definedName>
    <definedName name="_xlnm._FilterDatabase" localSheetId="7" hidden="1">'SO 07 - Oprava přejezdu P...'!$C$118:$L$254</definedName>
    <definedName name="_xlnm._FilterDatabase" localSheetId="8" hidden="1">'SO 08 - Oprava přejezdu P...'!$C$118:$L$212</definedName>
    <definedName name="_xlnm._FilterDatabase" localSheetId="9" hidden="1">'SO 09 - Oprava přejezdu P...'!$C$118:$L$218</definedName>
    <definedName name="_xlnm._FilterDatabase" localSheetId="10" hidden="1">'SO 10 - Oprava přechodu p...'!$C$118:$L$180</definedName>
    <definedName name="_xlnm._FilterDatabase" localSheetId="11" hidden="1">'SO 11 - žst.Třemešná ve S...'!$C$118:$L$214</definedName>
    <definedName name="_xlnm._FilterDatabase" localSheetId="12" hidden="1">'SO 12 - dopr. Slezské Rud...'!$C$118:$L$221</definedName>
    <definedName name="_xlnm._FilterDatabase" localSheetId="13" hidden="1">'SO 13 - dopr. Bohušov, pr...'!$C$118:$L$216</definedName>
    <definedName name="_xlnm._FilterDatabase" localSheetId="14" hidden="1">'SO 14 - dopr. Osoblaha, p...'!$C$118:$L$218</definedName>
    <definedName name="_xlnm._FilterDatabase" localSheetId="15" hidden="1">'VON - Oprava Třemešná ve ...'!$C$116:$L$132</definedName>
    <definedName name="_xlnm.Print_Titles" localSheetId="0">'Rekapitulace stavby'!$92:$92</definedName>
    <definedName name="_xlnm.Print_Titles" localSheetId="1">'SO 01 - Oprava výhybek č....'!$118:$118</definedName>
    <definedName name="_xlnm.Print_Titles" localSheetId="2">'SO 02 - Oprava výměníkové...'!$118:$118</definedName>
    <definedName name="_xlnm.Print_Titles" localSheetId="3">'SO 03 - Oprava přejezdu P...'!$118:$118</definedName>
    <definedName name="_xlnm.Print_Titles" localSheetId="4">'SO 04 - Oprava přejezdu P...'!$118:$118</definedName>
    <definedName name="_xlnm.Print_Titles" localSheetId="5">'SO 05 - Oprava přejezdu P...'!$118:$118</definedName>
    <definedName name="_xlnm.Print_Titles" localSheetId="6">'SO 06 - Oprava přejezdu P...'!$118:$118</definedName>
    <definedName name="_xlnm.Print_Titles" localSheetId="7">'SO 07 - Oprava přejezdu P...'!$118:$118</definedName>
    <definedName name="_xlnm.Print_Titles" localSheetId="8">'SO 08 - Oprava přejezdu P...'!$118:$118</definedName>
    <definedName name="_xlnm.Print_Titles" localSheetId="9">'SO 09 - Oprava přejezdu P...'!$118:$118</definedName>
    <definedName name="_xlnm.Print_Titles" localSheetId="10">'SO 10 - Oprava přechodu p...'!$118:$118</definedName>
    <definedName name="_xlnm.Print_Titles" localSheetId="11">'SO 11 - žst.Třemešná ve S...'!$118:$118</definedName>
    <definedName name="_xlnm.Print_Titles" localSheetId="12">'SO 12 - dopr. Slezské Rud...'!$118:$118</definedName>
    <definedName name="_xlnm.Print_Titles" localSheetId="13">'SO 13 - dopr. Bohušov, pr...'!$118:$118</definedName>
    <definedName name="_xlnm.Print_Titles" localSheetId="14">'SO 14 - dopr. Osoblaha, p...'!$118:$118</definedName>
    <definedName name="_xlnm.Print_Titles" localSheetId="15">'VON - Oprava Třemešná ve ...'!$116:$116</definedName>
    <definedName name="_xlnm.Print_Area" localSheetId="0">'Rekapitulace stavby'!$D$4:$AO$76,'Rekapitulace stavby'!$C$82:$AQ$110</definedName>
    <definedName name="_xlnm.Print_Area" localSheetId="1">'SO 01 - Oprava výhybek č....'!$C$4:$K$76,'SO 01 - Oprava výhybek č....'!$C$82:$K$100,'SO 01 - Oprava výhybek č....'!$C$106:$L$301</definedName>
    <definedName name="_xlnm.Print_Area" localSheetId="2">'SO 02 - Oprava výměníkové...'!$C$4:$K$76,'SO 02 - Oprava výměníkové...'!$C$82:$K$100,'SO 02 - Oprava výměníkové...'!$C$106:$L$209</definedName>
    <definedName name="_xlnm.Print_Area" localSheetId="3">'SO 03 - Oprava přejezdu P...'!$C$4:$K$76,'SO 03 - Oprava přejezdu P...'!$C$82:$K$100,'SO 03 - Oprava přejezdu P...'!$C$106:$L$209</definedName>
    <definedName name="_xlnm.Print_Area" localSheetId="4">'SO 04 - Oprava přejezdu P...'!$C$4:$K$76,'SO 04 - Oprava přejezdu P...'!$C$82:$K$100,'SO 04 - Oprava přejezdu P...'!$C$106:$L$215</definedName>
    <definedName name="_xlnm.Print_Area" localSheetId="5">'SO 05 - Oprava přejezdu P...'!$C$4:$K$76,'SO 05 - Oprava přejezdu P...'!$C$82:$K$100,'SO 05 - Oprava přejezdu P...'!$C$106:$L$208</definedName>
    <definedName name="_xlnm.Print_Area" localSheetId="6">'SO 06 - Oprava přejezdu P...'!$C$4:$K$76,'SO 06 - Oprava přejezdu P...'!$C$82:$K$100,'SO 06 - Oprava přejezdu P...'!$C$106:$L$209</definedName>
    <definedName name="_xlnm.Print_Area" localSheetId="7">'SO 07 - Oprava přejezdu P...'!$C$4:$K$76,'SO 07 - Oprava přejezdu P...'!$C$82:$K$100,'SO 07 - Oprava přejezdu P...'!$C$106:$L$254</definedName>
    <definedName name="_xlnm.Print_Area" localSheetId="8">'SO 08 - Oprava přejezdu P...'!$C$4:$K$76,'SO 08 - Oprava přejezdu P...'!$C$82:$K$100,'SO 08 - Oprava přejezdu P...'!$C$106:$L$212</definedName>
    <definedName name="_xlnm.Print_Area" localSheetId="9">'SO 09 - Oprava přejezdu P...'!$C$4:$K$76,'SO 09 - Oprava přejezdu P...'!$C$82:$K$100,'SO 09 - Oprava přejezdu P...'!$C$106:$L$218</definedName>
    <definedName name="_xlnm.Print_Area" localSheetId="10">'SO 10 - Oprava přechodu p...'!$C$4:$K$76,'SO 10 - Oprava přechodu p...'!$C$82:$K$100,'SO 10 - Oprava přechodu p...'!$C$106:$L$180</definedName>
    <definedName name="_xlnm.Print_Area" localSheetId="11">'SO 11 - žst.Třemešná ve S...'!$C$4:$K$76,'SO 11 - žst.Třemešná ve S...'!$C$82:$K$100,'SO 11 - žst.Třemešná ve S...'!$C$106:$L$214</definedName>
    <definedName name="_xlnm.Print_Area" localSheetId="12">'SO 12 - dopr. Slezské Rud...'!$C$4:$K$76,'SO 12 - dopr. Slezské Rud...'!$C$82:$K$100,'SO 12 - dopr. Slezské Rud...'!$C$106:$L$221</definedName>
    <definedName name="_xlnm.Print_Area" localSheetId="13">'SO 13 - dopr. Bohušov, pr...'!$C$4:$K$76,'SO 13 - dopr. Bohušov, pr...'!$C$82:$K$100,'SO 13 - dopr. Bohušov, pr...'!$C$106:$L$216</definedName>
    <definedName name="_xlnm.Print_Area" localSheetId="14">'SO 14 - dopr. Osoblaha, p...'!$C$4:$K$76,'SO 14 - dopr. Osoblaha, p...'!$C$82:$K$100,'SO 14 - dopr. Osoblaha, p...'!$C$106:$L$218</definedName>
    <definedName name="_xlnm.Print_Area" localSheetId="15">'VON - Oprava Třemešná ve ...'!$C$4:$K$76,'VON - Oprava Třemešná ve ...'!$C$82:$K$98,'VON - Oprava Třemešná ve ...'!$C$104:$L$132</definedName>
  </definedNames>
  <calcPr calcId="145621"/>
</workbook>
</file>

<file path=xl/calcChain.xml><?xml version="1.0" encoding="utf-8"?>
<calcChain xmlns="http://schemas.openxmlformats.org/spreadsheetml/2006/main">
  <c r="K39" i="16" l="1"/>
  <c r="K38" i="16"/>
  <c r="BA109" i="1"/>
  <c r="K37" i="16"/>
  <c r="AZ109" i="1"/>
  <c r="BI130" i="16"/>
  <c r="BH130" i="16"/>
  <c r="BG130" i="16"/>
  <c r="BF130" i="16"/>
  <c r="R130" i="16"/>
  <c r="Q130" i="16"/>
  <c r="X130" i="16"/>
  <c r="V130" i="16"/>
  <c r="T130" i="16"/>
  <c r="P130" i="16"/>
  <c r="K130" i="16" s="1"/>
  <c r="BE130" i="16" s="1"/>
  <c r="BI128" i="16"/>
  <c r="BH128" i="16"/>
  <c r="BG128" i="16"/>
  <c r="BF128" i="16"/>
  <c r="R128" i="16"/>
  <c r="Q128" i="16"/>
  <c r="X128" i="16"/>
  <c r="V128" i="16"/>
  <c r="T128" i="16"/>
  <c r="P128" i="16"/>
  <c r="BK128" i="16"/>
  <c r="K128" i="16"/>
  <c r="BE128" i="16"/>
  <c r="BI126" i="16"/>
  <c r="BH126" i="16"/>
  <c r="BG126" i="16"/>
  <c r="BF126" i="16"/>
  <c r="R126" i="16"/>
  <c r="Q126" i="16"/>
  <c r="X126" i="16"/>
  <c r="V126" i="16"/>
  <c r="T126" i="16"/>
  <c r="P126" i="16"/>
  <c r="BK126" i="16" s="1"/>
  <c r="K126" i="16"/>
  <c r="BE126" i="16" s="1"/>
  <c r="BI124" i="16"/>
  <c r="BH124" i="16"/>
  <c r="BG124" i="16"/>
  <c r="BF124" i="16"/>
  <c r="R124" i="16"/>
  <c r="Q124" i="16"/>
  <c r="X124" i="16"/>
  <c r="V124" i="16"/>
  <c r="T124" i="16"/>
  <c r="P124" i="16"/>
  <c r="K124" i="16" s="1"/>
  <c r="BE124" i="16" s="1"/>
  <c r="BK124" i="16"/>
  <c r="BI122" i="16"/>
  <c r="BH122" i="16"/>
  <c r="BG122" i="16"/>
  <c r="BF122" i="16"/>
  <c r="R122" i="16"/>
  <c r="Q122" i="16"/>
  <c r="X122" i="16"/>
  <c r="V122" i="16"/>
  <c r="T122" i="16"/>
  <c r="P122" i="16"/>
  <c r="K122" i="16" s="1"/>
  <c r="BE122" i="16" s="1"/>
  <c r="BI119" i="16"/>
  <c r="F39" i="16" s="1"/>
  <c r="BF109" i="1" s="1"/>
  <c r="BH119" i="16"/>
  <c r="F38" i="16"/>
  <c r="BE109" i="1" s="1"/>
  <c r="BG119" i="16"/>
  <c r="F37" i="16" s="1"/>
  <c r="BD109" i="1" s="1"/>
  <c r="BF119" i="16"/>
  <c r="K36" i="16"/>
  <c r="AY109" i="1" s="1"/>
  <c r="F36" i="16"/>
  <c r="BC109" i="1" s="1"/>
  <c r="R119" i="16"/>
  <c r="R118" i="16" s="1"/>
  <c r="Q119" i="16"/>
  <c r="Q118" i="16" s="1"/>
  <c r="X119" i="16"/>
  <c r="X118" i="16" s="1"/>
  <c r="X117" i="16" s="1"/>
  <c r="V119" i="16"/>
  <c r="V118" i="16"/>
  <c r="V117" i="16" s="1"/>
  <c r="T119" i="16"/>
  <c r="T118" i="16" s="1"/>
  <c r="T117" i="16" s="1"/>
  <c r="AW109" i="1" s="1"/>
  <c r="P119" i="16"/>
  <c r="BK119" i="16" s="1"/>
  <c r="F113" i="16"/>
  <c r="F111" i="16"/>
  <c r="E109" i="16"/>
  <c r="F91" i="16"/>
  <c r="F89" i="16"/>
  <c r="E87" i="16"/>
  <c r="J24" i="16"/>
  <c r="E24" i="16"/>
  <c r="J114" i="16" s="1"/>
  <c r="J23" i="16"/>
  <c r="J21" i="16"/>
  <c r="E21" i="16"/>
  <c r="J91" i="16" s="1"/>
  <c r="J113" i="16"/>
  <c r="J20" i="16"/>
  <c r="J18" i="16"/>
  <c r="E18" i="16"/>
  <c r="F114" i="16" s="1"/>
  <c r="F92" i="16"/>
  <c r="J17" i="16"/>
  <c r="J12" i="16"/>
  <c r="J111" i="16" s="1"/>
  <c r="J89" i="16"/>
  <c r="E7" i="16"/>
  <c r="E85" i="16" s="1"/>
  <c r="E107" i="16"/>
  <c r="K39" i="15"/>
  <c r="K38" i="15"/>
  <c r="BA108" i="1"/>
  <c r="K37" i="15"/>
  <c r="AZ108" i="1"/>
  <c r="BI216" i="15"/>
  <c r="BH216" i="15"/>
  <c r="BG216" i="15"/>
  <c r="BF216" i="15"/>
  <c r="R216" i="15"/>
  <c r="Q216" i="15"/>
  <c r="X216" i="15"/>
  <c r="V216" i="15"/>
  <c r="T216" i="15"/>
  <c r="P216" i="15"/>
  <c r="BK216" i="15" s="1"/>
  <c r="K216" i="15"/>
  <c r="BE216" i="15" s="1"/>
  <c r="BI213" i="15"/>
  <c r="BH213" i="15"/>
  <c r="BG213" i="15"/>
  <c r="BF213" i="15"/>
  <c r="R213" i="15"/>
  <c r="Q213" i="15"/>
  <c r="X213" i="15"/>
  <c r="V213" i="15"/>
  <c r="T213" i="15"/>
  <c r="P213" i="15"/>
  <c r="BK213" i="15"/>
  <c r="K213" i="15"/>
  <c r="BE213" i="15"/>
  <c r="BI210" i="15"/>
  <c r="BH210" i="15"/>
  <c r="BG210" i="15"/>
  <c r="BF210" i="15"/>
  <c r="R210" i="15"/>
  <c r="Q210" i="15"/>
  <c r="X210" i="15"/>
  <c r="V210" i="15"/>
  <c r="T210" i="15"/>
  <c r="P210" i="15"/>
  <c r="BK210" i="15" s="1"/>
  <c r="BI207" i="15"/>
  <c r="BH207" i="15"/>
  <c r="BG207" i="15"/>
  <c r="BF207" i="15"/>
  <c r="R207" i="15"/>
  <c r="Q207" i="15"/>
  <c r="X207" i="15"/>
  <c r="V207" i="15"/>
  <c r="T207" i="15"/>
  <c r="P207" i="15"/>
  <c r="K207" i="15" s="1"/>
  <c r="BE207" i="15" s="1"/>
  <c r="BK207" i="15"/>
  <c r="BI204" i="15"/>
  <c r="BH204" i="15"/>
  <c r="BG204" i="15"/>
  <c r="BF204" i="15"/>
  <c r="R204" i="15"/>
  <c r="Q204" i="15"/>
  <c r="X204" i="15"/>
  <c r="V204" i="15"/>
  <c r="T204" i="15"/>
  <c r="P204" i="15"/>
  <c r="BK204" i="15" s="1"/>
  <c r="K204" i="15"/>
  <c r="BE204" i="15" s="1"/>
  <c r="BI201" i="15"/>
  <c r="BH201" i="15"/>
  <c r="BG201" i="15"/>
  <c r="BF201" i="15"/>
  <c r="R201" i="15"/>
  <c r="Q201" i="15"/>
  <c r="X201" i="15"/>
  <c r="V201" i="15"/>
  <c r="T201" i="15"/>
  <c r="P201" i="15"/>
  <c r="BK201" i="15"/>
  <c r="K201" i="15"/>
  <c r="BE201" i="15"/>
  <c r="BI198" i="15"/>
  <c r="BH198" i="15"/>
  <c r="BG198" i="15"/>
  <c r="BF198" i="15"/>
  <c r="R198" i="15"/>
  <c r="R197" i="15"/>
  <c r="Q198" i="15"/>
  <c r="Q197" i="15"/>
  <c r="I99" i="15" s="1"/>
  <c r="X198" i="15"/>
  <c r="X197" i="15"/>
  <c r="V198" i="15"/>
  <c r="V197" i="15"/>
  <c r="T198" i="15"/>
  <c r="T197" i="15"/>
  <c r="P198" i="15"/>
  <c r="BK198" i="15"/>
  <c r="BK197" i="15" s="1"/>
  <c r="K197" i="15" s="1"/>
  <c r="K99" i="15" s="1"/>
  <c r="K198" i="15"/>
  <c r="BE198" i="15"/>
  <c r="J99" i="15"/>
  <c r="BI195" i="15"/>
  <c r="BH195" i="15"/>
  <c r="BG195" i="15"/>
  <c r="BF195" i="15"/>
  <c r="R195" i="15"/>
  <c r="Q195" i="15"/>
  <c r="X195" i="15"/>
  <c r="V195" i="15"/>
  <c r="T195" i="15"/>
  <c r="P195" i="15"/>
  <c r="BK195" i="15"/>
  <c r="K195" i="15"/>
  <c r="BE195" i="15"/>
  <c r="BI193" i="15"/>
  <c r="BH193" i="15"/>
  <c r="BG193" i="15"/>
  <c r="BF193" i="15"/>
  <c r="R193" i="15"/>
  <c r="Q193" i="15"/>
  <c r="X193" i="15"/>
  <c r="V193" i="15"/>
  <c r="T193" i="15"/>
  <c r="P193" i="15"/>
  <c r="BK193" i="15" s="1"/>
  <c r="BI191" i="15"/>
  <c r="BH191" i="15"/>
  <c r="BG191" i="15"/>
  <c r="BF191" i="15"/>
  <c r="R191" i="15"/>
  <c r="Q191" i="15"/>
  <c r="X191" i="15"/>
  <c r="V191" i="15"/>
  <c r="T191" i="15"/>
  <c r="P191" i="15"/>
  <c r="K191" i="15" s="1"/>
  <c r="BE191" i="15" s="1"/>
  <c r="BK191" i="15"/>
  <c r="BI189" i="15"/>
  <c r="BH189" i="15"/>
  <c r="BG189" i="15"/>
  <c r="BF189" i="15"/>
  <c r="R189" i="15"/>
  <c r="Q189" i="15"/>
  <c r="X189" i="15"/>
  <c r="V189" i="15"/>
  <c r="T189" i="15"/>
  <c r="P189" i="15"/>
  <c r="BK189" i="15" s="1"/>
  <c r="K189" i="15"/>
  <c r="BE189" i="15" s="1"/>
  <c r="BI186" i="15"/>
  <c r="BH186" i="15"/>
  <c r="BG186" i="15"/>
  <c r="BF186" i="15"/>
  <c r="R186" i="15"/>
  <c r="Q186" i="15"/>
  <c r="X186" i="15"/>
  <c r="V186" i="15"/>
  <c r="T186" i="15"/>
  <c r="P186" i="15"/>
  <c r="BK186" i="15"/>
  <c r="K186" i="15"/>
  <c r="BE186" i="15"/>
  <c r="BI184" i="15"/>
  <c r="BH184" i="15"/>
  <c r="BG184" i="15"/>
  <c r="BF184" i="15"/>
  <c r="R184" i="15"/>
  <c r="Q184" i="15"/>
  <c r="X184" i="15"/>
  <c r="V184" i="15"/>
  <c r="T184" i="15"/>
  <c r="P184" i="15"/>
  <c r="BK184" i="15" s="1"/>
  <c r="K184" i="15"/>
  <c r="BE184" i="15" s="1"/>
  <c r="BI182" i="15"/>
  <c r="BH182" i="15"/>
  <c r="BG182" i="15"/>
  <c r="BF182" i="15"/>
  <c r="R182" i="15"/>
  <c r="Q182" i="15"/>
  <c r="X182" i="15"/>
  <c r="V182" i="15"/>
  <c r="T182" i="15"/>
  <c r="P182" i="15"/>
  <c r="K182" i="15" s="1"/>
  <c r="BE182" i="15" s="1"/>
  <c r="BK182" i="15"/>
  <c r="BI180" i="15"/>
  <c r="BH180" i="15"/>
  <c r="BG180" i="15"/>
  <c r="BF180" i="15"/>
  <c r="R180" i="15"/>
  <c r="Q180" i="15"/>
  <c r="X180" i="15"/>
  <c r="V180" i="15"/>
  <c r="T180" i="15"/>
  <c r="P180" i="15"/>
  <c r="BK180" i="15" s="1"/>
  <c r="K180" i="15"/>
  <c r="BE180" i="15" s="1"/>
  <c r="BI178" i="15"/>
  <c r="BH178" i="15"/>
  <c r="BG178" i="15"/>
  <c r="BF178" i="15"/>
  <c r="R178" i="15"/>
  <c r="Q178" i="15"/>
  <c r="X178" i="15"/>
  <c r="V178" i="15"/>
  <c r="T178" i="15"/>
  <c r="P178" i="15"/>
  <c r="BK178" i="15"/>
  <c r="K178" i="15"/>
  <c r="BE178" i="15"/>
  <c r="BI176" i="15"/>
  <c r="BH176" i="15"/>
  <c r="BG176" i="15"/>
  <c r="BF176" i="15"/>
  <c r="R176" i="15"/>
  <c r="Q176" i="15"/>
  <c r="X176" i="15"/>
  <c r="V176" i="15"/>
  <c r="T176" i="15"/>
  <c r="P176" i="15"/>
  <c r="BK176" i="15" s="1"/>
  <c r="K176" i="15"/>
  <c r="BE176" i="15" s="1"/>
  <c r="BI174" i="15"/>
  <c r="BH174" i="15"/>
  <c r="BG174" i="15"/>
  <c r="BF174" i="15"/>
  <c r="R174" i="15"/>
  <c r="Q174" i="15"/>
  <c r="X174" i="15"/>
  <c r="V174" i="15"/>
  <c r="T174" i="15"/>
  <c r="P174" i="15"/>
  <c r="K174" i="15" s="1"/>
  <c r="BE174" i="15" s="1"/>
  <c r="BK174" i="15"/>
  <c r="BI172" i="15"/>
  <c r="BH172" i="15"/>
  <c r="BG172" i="15"/>
  <c r="BF172" i="15"/>
  <c r="R172" i="15"/>
  <c r="Q172" i="15"/>
  <c r="X172" i="15"/>
  <c r="V172" i="15"/>
  <c r="T172" i="15"/>
  <c r="P172" i="15"/>
  <c r="BK172" i="15" s="1"/>
  <c r="K172" i="15"/>
  <c r="BE172" i="15" s="1"/>
  <c r="BI169" i="15"/>
  <c r="BH169" i="15"/>
  <c r="BG169" i="15"/>
  <c r="BF169" i="15"/>
  <c r="R169" i="15"/>
  <c r="Q169" i="15"/>
  <c r="X169" i="15"/>
  <c r="V169" i="15"/>
  <c r="T169" i="15"/>
  <c r="P169" i="15"/>
  <c r="BK169" i="15"/>
  <c r="K169" i="15"/>
  <c r="BE169" i="15"/>
  <c r="BI166" i="15"/>
  <c r="BH166" i="15"/>
  <c r="BG166" i="15"/>
  <c r="BF166" i="15"/>
  <c r="R166" i="15"/>
  <c r="Q166" i="15"/>
  <c r="X166" i="15"/>
  <c r="V166" i="15"/>
  <c r="T166" i="15"/>
  <c r="P166" i="15"/>
  <c r="BK166" i="15" s="1"/>
  <c r="K166" i="15"/>
  <c r="BE166" i="15" s="1"/>
  <c r="BI163" i="15"/>
  <c r="BH163" i="15"/>
  <c r="BG163" i="15"/>
  <c r="BF163" i="15"/>
  <c r="R163" i="15"/>
  <c r="Q163" i="15"/>
  <c r="X163" i="15"/>
  <c r="V163" i="15"/>
  <c r="T163" i="15"/>
  <c r="P163" i="15"/>
  <c r="K163" i="15" s="1"/>
  <c r="BE163" i="15" s="1"/>
  <c r="BK163" i="15"/>
  <c r="BI160" i="15"/>
  <c r="BH160" i="15"/>
  <c r="BG160" i="15"/>
  <c r="BF160" i="15"/>
  <c r="R160" i="15"/>
  <c r="Q160" i="15"/>
  <c r="X160" i="15"/>
  <c r="V160" i="15"/>
  <c r="T160" i="15"/>
  <c r="P160" i="15"/>
  <c r="BK160" i="15" s="1"/>
  <c r="K160" i="15"/>
  <c r="BE160" i="15" s="1"/>
  <c r="BI158" i="15"/>
  <c r="BH158" i="15"/>
  <c r="BG158" i="15"/>
  <c r="BF158" i="15"/>
  <c r="R158" i="15"/>
  <c r="Q158" i="15"/>
  <c r="X158" i="15"/>
  <c r="V158" i="15"/>
  <c r="T158" i="15"/>
  <c r="P158" i="15"/>
  <c r="BK158" i="15"/>
  <c r="K158" i="15"/>
  <c r="BE158" i="15"/>
  <c r="BI156" i="15"/>
  <c r="BH156" i="15"/>
  <c r="BG156" i="15"/>
  <c r="BF156" i="15"/>
  <c r="R156" i="15"/>
  <c r="Q156" i="15"/>
  <c r="X156" i="15"/>
  <c r="V156" i="15"/>
  <c r="T156" i="15"/>
  <c r="P156" i="15"/>
  <c r="BK156" i="15" s="1"/>
  <c r="BI153" i="15"/>
  <c r="BH153" i="15"/>
  <c r="BG153" i="15"/>
  <c r="BF153" i="15"/>
  <c r="R153" i="15"/>
  <c r="Q153" i="15"/>
  <c r="X153" i="15"/>
  <c r="V153" i="15"/>
  <c r="T153" i="15"/>
  <c r="P153" i="15"/>
  <c r="K153" i="15" s="1"/>
  <c r="BE153" i="15" s="1"/>
  <c r="BK153" i="15"/>
  <c r="BI150" i="15"/>
  <c r="BH150" i="15"/>
  <c r="BG150" i="15"/>
  <c r="BF150" i="15"/>
  <c r="R150" i="15"/>
  <c r="Q150" i="15"/>
  <c r="X150" i="15"/>
  <c r="V150" i="15"/>
  <c r="T150" i="15"/>
  <c r="P150" i="15"/>
  <c r="BK150" i="15" s="1"/>
  <c r="K150" i="15"/>
  <c r="BE150" i="15" s="1"/>
  <c r="BI147" i="15"/>
  <c r="BH147" i="15"/>
  <c r="BG147" i="15"/>
  <c r="BF147" i="15"/>
  <c r="R147" i="15"/>
  <c r="Q147" i="15"/>
  <c r="X147" i="15"/>
  <c r="V147" i="15"/>
  <c r="T147" i="15"/>
  <c r="P147" i="15"/>
  <c r="BK147" i="15"/>
  <c r="K147" i="15"/>
  <c r="BE147" i="15"/>
  <c r="BI144" i="15"/>
  <c r="BH144" i="15"/>
  <c r="BG144" i="15"/>
  <c r="BF144" i="15"/>
  <c r="R144" i="15"/>
  <c r="Q144" i="15"/>
  <c r="X144" i="15"/>
  <c r="V144" i="15"/>
  <c r="T144" i="15"/>
  <c r="P144" i="15"/>
  <c r="BK144" i="15" s="1"/>
  <c r="K144" i="15"/>
  <c r="BE144" i="15" s="1"/>
  <c r="BI141" i="15"/>
  <c r="BH141" i="15"/>
  <c r="BG141" i="15"/>
  <c r="BF141" i="15"/>
  <c r="R141" i="15"/>
  <c r="Q141" i="15"/>
  <c r="X141" i="15"/>
  <c r="V141" i="15"/>
  <c r="T141" i="15"/>
  <c r="P141" i="15"/>
  <c r="K141" i="15" s="1"/>
  <c r="BE141" i="15" s="1"/>
  <c r="BK141" i="15"/>
  <c r="BI138" i="15"/>
  <c r="BH138" i="15"/>
  <c r="BG138" i="15"/>
  <c r="BF138" i="15"/>
  <c r="R138" i="15"/>
  <c r="Q138" i="15"/>
  <c r="X138" i="15"/>
  <c r="V138" i="15"/>
  <c r="T138" i="15"/>
  <c r="P138" i="15"/>
  <c r="BK138" i="15" s="1"/>
  <c r="K138" i="15"/>
  <c r="BE138" i="15" s="1"/>
  <c r="BI136" i="15"/>
  <c r="BH136" i="15"/>
  <c r="BG136" i="15"/>
  <c r="BF136" i="15"/>
  <c r="R136" i="15"/>
  <c r="Q136" i="15"/>
  <c r="X136" i="15"/>
  <c r="V136" i="15"/>
  <c r="T136" i="15"/>
  <c r="P136" i="15"/>
  <c r="BK136" i="15"/>
  <c r="K136" i="15"/>
  <c r="BE136" i="15"/>
  <c r="BI133" i="15"/>
  <c r="BH133" i="15"/>
  <c r="BG133" i="15"/>
  <c r="BF133" i="15"/>
  <c r="R133" i="15"/>
  <c r="Q133" i="15"/>
  <c r="X133" i="15"/>
  <c r="V133" i="15"/>
  <c r="T133" i="15"/>
  <c r="P133" i="15"/>
  <c r="BK133" i="15" s="1"/>
  <c r="K133" i="15"/>
  <c r="BE133" i="15" s="1"/>
  <c r="BI130" i="15"/>
  <c r="BH130" i="15"/>
  <c r="BG130" i="15"/>
  <c r="BF130" i="15"/>
  <c r="R130" i="15"/>
  <c r="Q130" i="15"/>
  <c r="X130" i="15"/>
  <c r="V130" i="15"/>
  <c r="T130" i="15"/>
  <c r="P130" i="15"/>
  <c r="K130" i="15" s="1"/>
  <c r="BE130" i="15" s="1"/>
  <c r="BK130" i="15"/>
  <c r="BI127" i="15"/>
  <c r="BH127" i="15"/>
  <c r="BG127" i="15"/>
  <c r="BF127" i="15"/>
  <c r="R127" i="15"/>
  <c r="Q127" i="15"/>
  <c r="X127" i="15"/>
  <c r="V127" i="15"/>
  <c r="T127" i="15"/>
  <c r="P127" i="15"/>
  <c r="K127" i="15" s="1"/>
  <c r="BE127" i="15" s="1"/>
  <c r="BI122" i="15"/>
  <c r="F39" i="15" s="1"/>
  <c r="BF108" i="1" s="1"/>
  <c r="BH122" i="15"/>
  <c r="F38" i="15"/>
  <c r="BE108" i="1" s="1"/>
  <c r="BG122" i="15"/>
  <c r="F37" i="15" s="1"/>
  <c r="BD108" i="1" s="1"/>
  <c r="BF122" i="15"/>
  <c r="K36" i="15"/>
  <c r="AY108" i="1" s="1"/>
  <c r="F36" i="15"/>
  <c r="BC108" i="1" s="1"/>
  <c r="R122" i="15"/>
  <c r="R121" i="15" s="1"/>
  <c r="Q122" i="15"/>
  <c r="Q121" i="15"/>
  <c r="Q120" i="15" s="1"/>
  <c r="X122" i="15"/>
  <c r="X121" i="15" s="1"/>
  <c r="X120" i="15" s="1"/>
  <c r="X119" i="15" s="1"/>
  <c r="V122" i="15"/>
  <c r="V121" i="15" s="1"/>
  <c r="V120" i="15" s="1"/>
  <c r="V119" i="15" s="1"/>
  <c r="T122" i="15"/>
  <c r="T121" i="15" s="1"/>
  <c r="T120" i="15" s="1"/>
  <c r="T119" i="15" s="1"/>
  <c r="AW108" i="1" s="1"/>
  <c r="P122" i="15"/>
  <c r="BK122" i="15"/>
  <c r="K122" i="15"/>
  <c r="BE122" i="15" s="1"/>
  <c r="I98" i="15"/>
  <c r="F115" i="15"/>
  <c r="F113" i="15"/>
  <c r="E111" i="15"/>
  <c r="F91" i="15"/>
  <c r="F89" i="15"/>
  <c r="E87" i="15"/>
  <c r="J24" i="15"/>
  <c r="E24" i="15"/>
  <c r="J92" i="15" s="1"/>
  <c r="J23" i="15"/>
  <c r="J21" i="15"/>
  <c r="E21" i="15"/>
  <c r="J91" i="15" s="1"/>
  <c r="J115" i="15"/>
  <c r="J20" i="15"/>
  <c r="J18" i="15"/>
  <c r="E18" i="15"/>
  <c r="F116" i="15" s="1"/>
  <c r="F92" i="15"/>
  <c r="J17" i="15"/>
  <c r="J12" i="15"/>
  <c r="J113" i="15" s="1"/>
  <c r="J89" i="15"/>
  <c r="E7" i="15"/>
  <c r="E85" i="15" s="1"/>
  <c r="E109" i="15"/>
  <c r="K39" i="14"/>
  <c r="K38" i="14"/>
  <c r="BA107" i="1"/>
  <c r="K37" i="14"/>
  <c r="AZ107" i="1"/>
  <c r="BI214" i="14"/>
  <c r="BH214" i="14"/>
  <c r="BG214" i="14"/>
  <c r="BF214" i="14"/>
  <c r="R214" i="14"/>
  <c r="Q214" i="14"/>
  <c r="X214" i="14"/>
  <c r="V214" i="14"/>
  <c r="T214" i="14"/>
  <c r="P214" i="14"/>
  <c r="BK214" i="14" s="1"/>
  <c r="K214" i="14"/>
  <c r="BE214" i="14" s="1"/>
  <c r="BI211" i="14"/>
  <c r="BH211" i="14"/>
  <c r="BG211" i="14"/>
  <c r="BF211" i="14"/>
  <c r="R211" i="14"/>
  <c r="Q211" i="14"/>
  <c r="X211" i="14"/>
  <c r="V211" i="14"/>
  <c r="T211" i="14"/>
  <c r="P211" i="14"/>
  <c r="BK211" i="14"/>
  <c r="K211" i="14"/>
  <c r="BE211" i="14"/>
  <c r="BI208" i="14"/>
  <c r="BH208" i="14"/>
  <c r="BG208" i="14"/>
  <c r="BF208" i="14"/>
  <c r="R208" i="14"/>
  <c r="Q208" i="14"/>
  <c r="X208" i="14"/>
  <c r="V208" i="14"/>
  <c r="T208" i="14"/>
  <c r="P208" i="14"/>
  <c r="K208" i="14" s="1"/>
  <c r="BE208" i="14" s="1"/>
  <c r="BI205" i="14"/>
  <c r="BH205" i="14"/>
  <c r="BG205" i="14"/>
  <c r="BF205" i="14"/>
  <c r="R205" i="14"/>
  <c r="Q205" i="14"/>
  <c r="X205" i="14"/>
  <c r="V205" i="14"/>
  <c r="T205" i="14"/>
  <c r="P205" i="14"/>
  <c r="K205" i="14" s="1"/>
  <c r="BE205" i="14" s="1"/>
  <c r="BK205" i="14"/>
  <c r="BI202" i="14"/>
  <c r="BH202" i="14"/>
  <c r="BG202" i="14"/>
  <c r="BF202" i="14"/>
  <c r="R202" i="14"/>
  <c r="Q202" i="14"/>
  <c r="X202" i="14"/>
  <c r="V202" i="14"/>
  <c r="T202" i="14"/>
  <c r="P202" i="14"/>
  <c r="BK202" i="14" s="1"/>
  <c r="K202" i="14"/>
  <c r="BE202" i="14" s="1"/>
  <c r="BI199" i="14"/>
  <c r="BH199" i="14"/>
  <c r="BG199" i="14"/>
  <c r="BF199" i="14"/>
  <c r="R199" i="14"/>
  <c r="Q199" i="14"/>
  <c r="X199" i="14"/>
  <c r="V199" i="14"/>
  <c r="T199" i="14"/>
  <c r="P199" i="14"/>
  <c r="BK199" i="14"/>
  <c r="K199" i="14"/>
  <c r="BE199" i="14"/>
  <c r="BI196" i="14"/>
  <c r="BH196" i="14"/>
  <c r="BG196" i="14"/>
  <c r="BF196" i="14"/>
  <c r="R196" i="14"/>
  <c r="R195" i="14"/>
  <c r="Q196" i="14"/>
  <c r="Q195" i="14"/>
  <c r="I99" i="14" s="1"/>
  <c r="X196" i="14"/>
  <c r="X195" i="14"/>
  <c r="V196" i="14"/>
  <c r="V195" i="14"/>
  <c r="T196" i="14"/>
  <c r="T195" i="14"/>
  <c r="P196" i="14"/>
  <c r="BK196" i="14"/>
  <c r="K196" i="14"/>
  <c r="BE196" i="14"/>
  <c r="J99" i="14"/>
  <c r="BI193" i="14"/>
  <c r="BH193" i="14"/>
  <c r="BG193" i="14"/>
  <c r="BF193" i="14"/>
  <c r="R193" i="14"/>
  <c r="Q193" i="14"/>
  <c r="X193" i="14"/>
  <c r="V193" i="14"/>
  <c r="T193" i="14"/>
  <c r="P193" i="14"/>
  <c r="BK193" i="14"/>
  <c r="K193" i="14"/>
  <c r="BE193" i="14"/>
  <c r="BI191" i="14"/>
  <c r="BH191" i="14"/>
  <c r="BG191" i="14"/>
  <c r="BF191" i="14"/>
  <c r="R191" i="14"/>
  <c r="Q191" i="14"/>
  <c r="X191" i="14"/>
  <c r="V191" i="14"/>
  <c r="T191" i="14"/>
  <c r="P191" i="14"/>
  <c r="K191" i="14" s="1"/>
  <c r="BE191" i="14" s="1"/>
  <c r="BI189" i="14"/>
  <c r="BH189" i="14"/>
  <c r="BG189" i="14"/>
  <c r="BF189" i="14"/>
  <c r="R189" i="14"/>
  <c r="Q189" i="14"/>
  <c r="X189" i="14"/>
  <c r="V189" i="14"/>
  <c r="T189" i="14"/>
  <c r="P189" i="14"/>
  <c r="BK189" i="14"/>
  <c r="K189" i="14"/>
  <c r="BE189" i="14"/>
  <c r="BI187" i="14"/>
  <c r="BH187" i="14"/>
  <c r="BG187" i="14"/>
  <c r="BF187" i="14"/>
  <c r="R187" i="14"/>
  <c r="Q187" i="14"/>
  <c r="X187" i="14"/>
  <c r="V187" i="14"/>
  <c r="T187" i="14"/>
  <c r="P187" i="14"/>
  <c r="BK187" i="14" s="1"/>
  <c r="K187" i="14"/>
  <c r="BE187" i="14" s="1"/>
  <c r="BI184" i="14"/>
  <c r="BH184" i="14"/>
  <c r="BG184" i="14"/>
  <c r="BF184" i="14"/>
  <c r="R184" i="14"/>
  <c r="Q184" i="14"/>
  <c r="X184" i="14"/>
  <c r="V184" i="14"/>
  <c r="T184" i="14"/>
  <c r="P184" i="14"/>
  <c r="BK184" i="14"/>
  <c r="K184" i="14"/>
  <c r="BE184" i="14"/>
  <c r="BI182" i="14"/>
  <c r="BH182" i="14"/>
  <c r="BG182" i="14"/>
  <c r="BF182" i="14"/>
  <c r="R182" i="14"/>
  <c r="Q182" i="14"/>
  <c r="X182" i="14"/>
  <c r="V182" i="14"/>
  <c r="T182" i="14"/>
  <c r="P182" i="14"/>
  <c r="K182" i="14" s="1"/>
  <c r="BE182" i="14" s="1"/>
  <c r="BI180" i="14"/>
  <c r="BH180" i="14"/>
  <c r="BG180" i="14"/>
  <c r="BF180" i="14"/>
  <c r="R180" i="14"/>
  <c r="Q180" i="14"/>
  <c r="X180" i="14"/>
  <c r="V180" i="14"/>
  <c r="T180" i="14"/>
  <c r="P180" i="14"/>
  <c r="BK180" i="14"/>
  <c r="K180" i="14"/>
  <c r="BE180" i="14"/>
  <c r="BI178" i="14"/>
  <c r="BH178" i="14"/>
  <c r="BG178" i="14"/>
  <c r="BF178" i="14"/>
  <c r="R178" i="14"/>
  <c r="Q178" i="14"/>
  <c r="X178" i="14"/>
  <c r="V178" i="14"/>
  <c r="T178" i="14"/>
  <c r="P178" i="14"/>
  <c r="BK178" i="14" s="1"/>
  <c r="K178" i="14"/>
  <c r="BE178" i="14" s="1"/>
  <c r="BI176" i="14"/>
  <c r="BH176" i="14"/>
  <c r="BG176" i="14"/>
  <c r="BF176" i="14"/>
  <c r="R176" i="14"/>
  <c r="Q176" i="14"/>
  <c r="X176" i="14"/>
  <c r="V176" i="14"/>
  <c r="T176" i="14"/>
  <c r="P176" i="14"/>
  <c r="K176" i="14" s="1"/>
  <c r="BE176" i="14" s="1"/>
  <c r="BK176" i="14"/>
  <c r="BI174" i="14"/>
  <c r="BH174" i="14"/>
  <c r="BG174" i="14"/>
  <c r="BF174" i="14"/>
  <c r="R174" i="14"/>
  <c r="Q174" i="14"/>
  <c r="X174" i="14"/>
  <c r="V174" i="14"/>
  <c r="T174" i="14"/>
  <c r="P174" i="14"/>
  <c r="K174" i="14" s="1"/>
  <c r="BE174" i="14" s="1"/>
  <c r="BI172" i="14"/>
  <c r="BH172" i="14"/>
  <c r="BG172" i="14"/>
  <c r="BF172" i="14"/>
  <c r="R172" i="14"/>
  <c r="Q172" i="14"/>
  <c r="X172" i="14"/>
  <c r="V172" i="14"/>
  <c r="T172" i="14"/>
  <c r="P172" i="14"/>
  <c r="BK172" i="14"/>
  <c r="K172" i="14"/>
  <c r="BE172" i="14"/>
  <c r="BI170" i="14"/>
  <c r="BH170" i="14"/>
  <c r="BG170" i="14"/>
  <c r="BF170" i="14"/>
  <c r="R170" i="14"/>
  <c r="Q170" i="14"/>
  <c r="X170" i="14"/>
  <c r="V170" i="14"/>
  <c r="T170" i="14"/>
  <c r="P170" i="14"/>
  <c r="BK170" i="14" s="1"/>
  <c r="K170" i="14"/>
  <c r="BE170" i="14" s="1"/>
  <c r="BI167" i="14"/>
  <c r="BH167" i="14"/>
  <c r="BG167" i="14"/>
  <c r="BF167" i="14"/>
  <c r="R167" i="14"/>
  <c r="Q167" i="14"/>
  <c r="X167" i="14"/>
  <c r="V167" i="14"/>
  <c r="T167" i="14"/>
  <c r="P167" i="14"/>
  <c r="K167" i="14" s="1"/>
  <c r="BE167" i="14" s="1"/>
  <c r="BK167" i="14"/>
  <c r="BI164" i="14"/>
  <c r="BH164" i="14"/>
  <c r="BG164" i="14"/>
  <c r="BF164" i="14"/>
  <c r="R164" i="14"/>
  <c r="Q164" i="14"/>
  <c r="X164" i="14"/>
  <c r="V164" i="14"/>
  <c r="T164" i="14"/>
  <c r="P164" i="14"/>
  <c r="K164" i="14" s="1"/>
  <c r="BE164" i="14" s="1"/>
  <c r="BI161" i="14"/>
  <c r="BH161" i="14"/>
  <c r="BG161" i="14"/>
  <c r="BF161" i="14"/>
  <c r="R161" i="14"/>
  <c r="Q161" i="14"/>
  <c r="X161" i="14"/>
  <c r="V161" i="14"/>
  <c r="T161" i="14"/>
  <c r="P161" i="14"/>
  <c r="BK161" i="14"/>
  <c r="K161" i="14"/>
  <c r="BE161" i="14"/>
  <c r="BI158" i="14"/>
  <c r="BH158" i="14"/>
  <c r="BG158" i="14"/>
  <c r="BF158" i="14"/>
  <c r="R158" i="14"/>
  <c r="Q158" i="14"/>
  <c r="X158" i="14"/>
  <c r="V158" i="14"/>
  <c r="T158" i="14"/>
  <c r="P158" i="14"/>
  <c r="BK158" i="14" s="1"/>
  <c r="K158" i="14"/>
  <c r="BE158" i="14" s="1"/>
  <c r="BI156" i="14"/>
  <c r="BH156" i="14"/>
  <c r="BG156" i="14"/>
  <c r="BF156" i="14"/>
  <c r="R156" i="14"/>
  <c r="Q156" i="14"/>
  <c r="X156" i="14"/>
  <c r="V156" i="14"/>
  <c r="T156" i="14"/>
  <c r="P156" i="14"/>
  <c r="K156" i="14" s="1"/>
  <c r="BE156" i="14" s="1"/>
  <c r="BK156" i="14"/>
  <c r="BI154" i="14"/>
  <c r="BH154" i="14"/>
  <c r="BG154" i="14"/>
  <c r="BF154" i="14"/>
  <c r="R154" i="14"/>
  <c r="Q154" i="14"/>
  <c r="X154" i="14"/>
  <c r="V154" i="14"/>
  <c r="T154" i="14"/>
  <c r="P154" i="14"/>
  <c r="K154" i="14" s="1"/>
  <c r="BE154" i="14" s="1"/>
  <c r="BI151" i="14"/>
  <c r="BH151" i="14"/>
  <c r="BG151" i="14"/>
  <c r="BF151" i="14"/>
  <c r="R151" i="14"/>
  <c r="Q151" i="14"/>
  <c r="X151" i="14"/>
  <c r="V151" i="14"/>
  <c r="T151" i="14"/>
  <c r="P151" i="14"/>
  <c r="BK151" i="14"/>
  <c r="K151" i="14"/>
  <c r="BE151" i="14"/>
  <c r="BI148" i="14"/>
  <c r="BH148" i="14"/>
  <c r="BG148" i="14"/>
  <c r="BF148" i="14"/>
  <c r="R148" i="14"/>
  <c r="Q148" i="14"/>
  <c r="X148" i="14"/>
  <c r="V148" i="14"/>
  <c r="T148" i="14"/>
  <c r="P148" i="14"/>
  <c r="BK148" i="14" s="1"/>
  <c r="K148" i="14"/>
  <c r="BE148" i="14" s="1"/>
  <c r="BI145" i="14"/>
  <c r="BH145" i="14"/>
  <c r="BG145" i="14"/>
  <c r="BF145" i="14"/>
  <c r="R145" i="14"/>
  <c r="Q145" i="14"/>
  <c r="X145" i="14"/>
  <c r="V145" i="14"/>
  <c r="T145" i="14"/>
  <c r="P145" i="14"/>
  <c r="K145" i="14" s="1"/>
  <c r="BK145" i="14"/>
  <c r="BE145" i="14"/>
  <c r="BI143" i="14"/>
  <c r="BH143" i="14"/>
  <c r="BG143" i="14"/>
  <c r="BF143" i="14"/>
  <c r="R143" i="14"/>
  <c r="Q143" i="14"/>
  <c r="X143" i="14"/>
  <c r="V143" i="14"/>
  <c r="T143" i="14"/>
  <c r="P143" i="14"/>
  <c r="BK143" i="14" s="1"/>
  <c r="BI140" i="14"/>
  <c r="BH140" i="14"/>
  <c r="BG140" i="14"/>
  <c r="BF140" i="14"/>
  <c r="R140" i="14"/>
  <c r="Q140" i="14"/>
  <c r="X140" i="14"/>
  <c r="V140" i="14"/>
  <c r="T140" i="14"/>
  <c r="P140" i="14"/>
  <c r="BK140" i="14"/>
  <c r="K140" i="14"/>
  <c r="BE140" i="14"/>
  <c r="BI137" i="14"/>
  <c r="BH137" i="14"/>
  <c r="BG137" i="14"/>
  <c r="BF137" i="14"/>
  <c r="R137" i="14"/>
  <c r="Q137" i="14"/>
  <c r="X137" i="14"/>
  <c r="V137" i="14"/>
  <c r="T137" i="14"/>
  <c r="P137" i="14"/>
  <c r="BK137" i="14" s="1"/>
  <c r="BI135" i="14"/>
  <c r="BH135" i="14"/>
  <c r="BG135" i="14"/>
  <c r="BF135" i="14"/>
  <c r="R135" i="14"/>
  <c r="Q135" i="14"/>
  <c r="X135" i="14"/>
  <c r="V135" i="14"/>
  <c r="T135" i="14"/>
  <c r="P135" i="14"/>
  <c r="K135" i="14" s="1"/>
  <c r="BE135" i="14" s="1"/>
  <c r="BK135" i="14"/>
  <c r="BI133" i="14"/>
  <c r="BH133" i="14"/>
  <c r="BG133" i="14"/>
  <c r="BF133" i="14"/>
  <c r="R133" i="14"/>
  <c r="Q133" i="14"/>
  <c r="X133" i="14"/>
  <c r="V133" i="14"/>
  <c r="T133" i="14"/>
  <c r="P133" i="14"/>
  <c r="BK133" i="14" s="1"/>
  <c r="BI130" i="14"/>
  <c r="BH130" i="14"/>
  <c r="BG130" i="14"/>
  <c r="BF130" i="14"/>
  <c r="R130" i="14"/>
  <c r="Q130" i="14"/>
  <c r="X130" i="14"/>
  <c r="V130" i="14"/>
  <c r="T130" i="14"/>
  <c r="P130" i="14"/>
  <c r="BK130" i="14"/>
  <c r="K130" i="14"/>
  <c r="BE130" i="14"/>
  <c r="BI127" i="14"/>
  <c r="BH127" i="14"/>
  <c r="F38" i="14" s="1"/>
  <c r="BE107" i="1" s="1"/>
  <c r="BG127" i="14"/>
  <c r="BF127" i="14"/>
  <c r="R127" i="14"/>
  <c r="Q127" i="14"/>
  <c r="Q121" i="14" s="1"/>
  <c r="X127" i="14"/>
  <c r="V127" i="14"/>
  <c r="T127" i="14"/>
  <c r="P127" i="14"/>
  <c r="BK127" i="14" s="1"/>
  <c r="BI122" i="14"/>
  <c r="F39" i="14"/>
  <c r="BF107" i="1" s="1"/>
  <c r="BH122" i="14"/>
  <c r="BG122" i="14"/>
  <c r="F37" i="14" s="1"/>
  <c r="BD107" i="1" s="1"/>
  <c r="BF122" i="14"/>
  <c r="K36" i="14" s="1"/>
  <c r="AY107" i="1" s="1"/>
  <c r="R122" i="14"/>
  <c r="R121" i="14" s="1"/>
  <c r="Q122" i="14"/>
  <c r="X122" i="14"/>
  <c r="X121" i="14"/>
  <c r="X120" i="14" s="1"/>
  <c r="X119" i="14" s="1"/>
  <c r="V122" i="14"/>
  <c r="V121" i="14"/>
  <c r="V120" i="14" s="1"/>
  <c r="V119" i="14" s="1"/>
  <c r="T122" i="14"/>
  <c r="T121" i="14"/>
  <c r="T120" i="14" s="1"/>
  <c r="T119" i="14" s="1"/>
  <c r="AW107" i="1" s="1"/>
  <c r="P122" i="14"/>
  <c r="BK122" i="14" s="1"/>
  <c r="F115" i="14"/>
  <c r="F113" i="14"/>
  <c r="E111" i="14"/>
  <c r="F91" i="14"/>
  <c r="F89" i="14"/>
  <c r="E87" i="14"/>
  <c r="J24" i="14"/>
  <c r="E24" i="14"/>
  <c r="J116" i="14"/>
  <c r="J92" i="14"/>
  <c r="J23" i="14"/>
  <c r="J21" i="14"/>
  <c r="E21" i="14"/>
  <c r="J115" i="14" s="1"/>
  <c r="J20" i="14"/>
  <c r="J18" i="14"/>
  <c r="E18" i="14"/>
  <c r="F116" i="14" s="1"/>
  <c r="J17" i="14"/>
  <c r="J12" i="14"/>
  <c r="J113" i="14" s="1"/>
  <c r="E7" i="14"/>
  <c r="E109" i="14" s="1"/>
  <c r="K39" i="13"/>
  <c r="K38" i="13"/>
  <c r="BA106" i="1" s="1"/>
  <c r="K37" i="13"/>
  <c r="AZ106" i="1"/>
  <c r="BI219" i="13"/>
  <c r="BH219" i="13"/>
  <c r="BG219" i="13"/>
  <c r="BF219" i="13"/>
  <c r="R219" i="13"/>
  <c r="Q219" i="13"/>
  <c r="X219" i="13"/>
  <c r="V219" i="13"/>
  <c r="T219" i="13"/>
  <c r="P219" i="13"/>
  <c r="BK219" i="13" s="1"/>
  <c r="BI216" i="13"/>
  <c r="BH216" i="13"/>
  <c r="BG216" i="13"/>
  <c r="BF216" i="13"/>
  <c r="R216" i="13"/>
  <c r="Q216" i="13"/>
  <c r="X216" i="13"/>
  <c r="V216" i="13"/>
  <c r="T216" i="13"/>
  <c r="P216" i="13"/>
  <c r="BK216" i="13" s="1"/>
  <c r="K216" i="13"/>
  <c r="BE216" i="13" s="1"/>
  <c r="BI213" i="13"/>
  <c r="BH213" i="13"/>
  <c r="BG213" i="13"/>
  <c r="BF213" i="13"/>
  <c r="R213" i="13"/>
  <c r="Q213" i="13"/>
  <c r="X213" i="13"/>
  <c r="V213" i="13"/>
  <c r="T213" i="13"/>
  <c r="P213" i="13"/>
  <c r="BK213" i="13"/>
  <c r="K213" i="13"/>
  <c r="BE213" i="13" s="1"/>
  <c r="BI210" i="13"/>
  <c r="BH210" i="13"/>
  <c r="BG210" i="13"/>
  <c r="BF210" i="13"/>
  <c r="R210" i="13"/>
  <c r="Q210" i="13"/>
  <c r="X210" i="13"/>
  <c r="V210" i="13"/>
  <c r="T210" i="13"/>
  <c r="P210" i="13"/>
  <c r="BK210" i="13" s="1"/>
  <c r="BI207" i="13"/>
  <c r="BH207" i="13"/>
  <c r="BG207" i="13"/>
  <c r="BF207" i="13"/>
  <c r="R207" i="13"/>
  <c r="Q207" i="13"/>
  <c r="X207" i="13"/>
  <c r="V207" i="13"/>
  <c r="T207" i="13"/>
  <c r="P207" i="13"/>
  <c r="BK207" i="13" s="1"/>
  <c r="BI204" i="13"/>
  <c r="BH204" i="13"/>
  <c r="BG204" i="13"/>
  <c r="BF204" i="13"/>
  <c r="R204" i="13"/>
  <c r="Q204" i="13"/>
  <c r="X204" i="13"/>
  <c r="V204" i="13"/>
  <c r="T204" i="13"/>
  <c r="P204" i="13"/>
  <c r="BK204" i="13" s="1"/>
  <c r="K204" i="13"/>
  <c r="BE204" i="13" s="1"/>
  <c r="BI201" i="13"/>
  <c r="BH201" i="13"/>
  <c r="BG201" i="13"/>
  <c r="BF201" i="13"/>
  <c r="R201" i="13"/>
  <c r="Q201" i="13"/>
  <c r="X201" i="13"/>
  <c r="V201" i="13"/>
  <c r="T201" i="13"/>
  <c r="P201" i="13"/>
  <c r="BK201" i="13"/>
  <c r="K201" i="13"/>
  <c r="BE201" i="13" s="1"/>
  <c r="BI198" i="13"/>
  <c r="BH198" i="13"/>
  <c r="BG198" i="13"/>
  <c r="BF198" i="13"/>
  <c r="R198" i="13"/>
  <c r="R197" i="13"/>
  <c r="Q198" i="13"/>
  <c r="Q197" i="13" s="1"/>
  <c r="I99" i="13" s="1"/>
  <c r="X198" i="13"/>
  <c r="X197" i="13"/>
  <c r="V198" i="13"/>
  <c r="V197" i="13" s="1"/>
  <c r="T198" i="13"/>
  <c r="T197" i="13"/>
  <c r="P198" i="13"/>
  <c r="BK198" i="13" s="1"/>
  <c r="BK197" i="13" s="1"/>
  <c r="K197" i="13" s="1"/>
  <c r="K99" i="13" s="1"/>
  <c r="K198" i="13"/>
  <c r="BE198" i="13" s="1"/>
  <c r="J99" i="13"/>
  <c r="BI195" i="13"/>
  <c r="BH195" i="13"/>
  <c r="BG195" i="13"/>
  <c r="BF195" i="13"/>
  <c r="R195" i="13"/>
  <c r="Q195" i="13"/>
  <c r="X195" i="13"/>
  <c r="V195" i="13"/>
  <c r="T195" i="13"/>
  <c r="P195" i="13"/>
  <c r="BK195" i="13"/>
  <c r="K195" i="13"/>
  <c r="BE195" i="13" s="1"/>
  <c r="BI193" i="13"/>
  <c r="BH193" i="13"/>
  <c r="BG193" i="13"/>
  <c r="BF193" i="13"/>
  <c r="R193" i="13"/>
  <c r="Q193" i="13"/>
  <c r="X193" i="13"/>
  <c r="V193" i="13"/>
  <c r="T193" i="13"/>
  <c r="P193" i="13"/>
  <c r="BK193" i="13" s="1"/>
  <c r="BI191" i="13"/>
  <c r="BH191" i="13"/>
  <c r="BG191" i="13"/>
  <c r="BF191" i="13"/>
  <c r="R191" i="13"/>
  <c r="Q191" i="13"/>
  <c r="X191" i="13"/>
  <c r="V191" i="13"/>
  <c r="T191" i="13"/>
  <c r="P191" i="13"/>
  <c r="BK191" i="13" s="1"/>
  <c r="BI189" i="13"/>
  <c r="BH189" i="13"/>
  <c r="BG189" i="13"/>
  <c r="BF189" i="13"/>
  <c r="R189" i="13"/>
  <c r="Q189" i="13"/>
  <c r="X189" i="13"/>
  <c r="V189" i="13"/>
  <c r="T189" i="13"/>
  <c r="P189" i="13"/>
  <c r="BK189" i="13" s="1"/>
  <c r="K189" i="13"/>
  <c r="BE189" i="13" s="1"/>
  <c r="BI186" i="13"/>
  <c r="BH186" i="13"/>
  <c r="BG186" i="13"/>
  <c r="BF186" i="13"/>
  <c r="R186" i="13"/>
  <c r="Q186" i="13"/>
  <c r="X186" i="13"/>
  <c r="V186" i="13"/>
  <c r="T186" i="13"/>
  <c r="P186" i="13"/>
  <c r="BK186" i="13"/>
  <c r="K186" i="13"/>
  <c r="BE186" i="13" s="1"/>
  <c r="BI184" i="13"/>
  <c r="BH184" i="13"/>
  <c r="BG184" i="13"/>
  <c r="BF184" i="13"/>
  <c r="R184" i="13"/>
  <c r="Q184" i="13"/>
  <c r="X184" i="13"/>
  <c r="V184" i="13"/>
  <c r="T184" i="13"/>
  <c r="P184" i="13"/>
  <c r="BK184" i="13" s="1"/>
  <c r="BI182" i="13"/>
  <c r="BH182" i="13"/>
  <c r="BG182" i="13"/>
  <c r="BF182" i="13"/>
  <c r="R182" i="13"/>
  <c r="Q182" i="13"/>
  <c r="X182" i="13"/>
  <c r="V182" i="13"/>
  <c r="T182" i="13"/>
  <c r="P182" i="13"/>
  <c r="BK182" i="13" s="1"/>
  <c r="BI180" i="13"/>
  <c r="BH180" i="13"/>
  <c r="BG180" i="13"/>
  <c r="BF180" i="13"/>
  <c r="R180" i="13"/>
  <c r="Q180" i="13"/>
  <c r="X180" i="13"/>
  <c r="V180" i="13"/>
  <c r="T180" i="13"/>
  <c r="P180" i="13"/>
  <c r="BK180" i="13" s="1"/>
  <c r="K180" i="13"/>
  <c r="BE180" i="13" s="1"/>
  <c r="BI178" i="13"/>
  <c r="BH178" i="13"/>
  <c r="BG178" i="13"/>
  <c r="BF178" i="13"/>
  <c r="R178" i="13"/>
  <c r="Q178" i="13"/>
  <c r="X178" i="13"/>
  <c r="V178" i="13"/>
  <c r="T178" i="13"/>
  <c r="P178" i="13"/>
  <c r="BK178" i="13"/>
  <c r="K178" i="13"/>
  <c r="BE178" i="13" s="1"/>
  <c r="BI176" i="13"/>
  <c r="BH176" i="13"/>
  <c r="BG176" i="13"/>
  <c r="BF176" i="13"/>
  <c r="R176" i="13"/>
  <c r="Q176" i="13"/>
  <c r="X176" i="13"/>
  <c r="V176" i="13"/>
  <c r="T176" i="13"/>
  <c r="P176" i="13"/>
  <c r="BK176" i="13" s="1"/>
  <c r="BI174" i="13"/>
  <c r="BH174" i="13"/>
  <c r="BG174" i="13"/>
  <c r="BF174" i="13"/>
  <c r="R174" i="13"/>
  <c r="Q174" i="13"/>
  <c r="X174" i="13"/>
  <c r="V174" i="13"/>
  <c r="T174" i="13"/>
  <c r="P174" i="13"/>
  <c r="BK174" i="13" s="1"/>
  <c r="BI172" i="13"/>
  <c r="BH172" i="13"/>
  <c r="BG172" i="13"/>
  <c r="BF172" i="13"/>
  <c r="R172" i="13"/>
  <c r="Q172" i="13"/>
  <c r="X172" i="13"/>
  <c r="V172" i="13"/>
  <c r="T172" i="13"/>
  <c r="P172" i="13"/>
  <c r="BK172" i="13"/>
  <c r="K172" i="13"/>
  <c r="BE172" i="13" s="1"/>
  <c r="BI169" i="13"/>
  <c r="BH169" i="13"/>
  <c r="BG169" i="13"/>
  <c r="BF169" i="13"/>
  <c r="R169" i="13"/>
  <c r="Q169" i="13"/>
  <c r="X169" i="13"/>
  <c r="V169" i="13"/>
  <c r="T169" i="13"/>
  <c r="P169" i="13"/>
  <c r="BK169" i="13"/>
  <c r="K169" i="13"/>
  <c r="BE169" i="13" s="1"/>
  <c r="BI166" i="13"/>
  <c r="BH166" i="13"/>
  <c r="BG166" i="13"/>
  <c r="BF166" i="13"/>
  <c r="R166" i="13"/>
  <c r="Q166" i="13"/>
  <c r="X166" i="13"/>
  <c r="V166" i="13"/>
  <c r="T166" i="13"/>
  <c r="P166" i="13"/>
  <c r="BI163" i="13"/>
  <c r="BH163" i="13"/>
  <c r="BG163" i="13"/>
  <c r="BF163" i="13"/>
  <c r="R163" i="13"/>
  <c r="Q163" i="13"/>
  <c r="X163" i="13"/>
  <c r="V163" i="13"/>
  <c r="T163" i="13"/>
  <c r="P163" i="13"/>
  <c r="BK163" i="13" s="1"/>
  <c r="BI160" i="13"/>
  <c r="BH160" i="13"/>
  <c r="BG160" i="13"/>
  <c r="BF160" i="13"/>
  <c r="R160" i="13"/>
  <c r="Q160" i="13"/>
  <c r="X160" i="13"/>
  <c r="V160" i="13"/>
  <c r="T160" i="13"/>
  <c r="P160" i="13"/>
  <c r="BK160" i="13" s="1"/>
  <c r="K160" i="13"/>
  <c r="BE160" i="13" s="1"/>
  <c r="BI158" i="13"/>
  <c r="BH158" i="13"/>
  <c r="BG158" i="13"/>
  <c r="BF158" i="13"/>
  <c r="R158" i="13"/>
  <c r="Q158" i="13"/>
  <c r="X158" i="13"/>
  <c r="V158" i="13"/>
  <c r="T158" i="13"/>
  <c r="P158" i="13"/>
  <c r="BK158" i="13"/>
  <c r="K158" i="13"/>
  <c r="BE158" i="13" s="1"/>
  <c r="BI156" i="13"/>
  <c r="BH156" i="13"/>
  <c r="BG156" i="13"/>
  <c r="BF156" i="13"/>
  <c r="R156" i="13"/>
  <c r="Q156" i="13"/>
  <c r="X156" i="13"/>
  <c r="V156" i="13"/>
  <c r="T156" i="13"/>
  <c r="P156" i="13"/>
  <c r="BI153" i="13"/>
  <c r="BH153" i="13"/>
  <c r="BG153" i="13"/>
  <c r="BF153" i="13"/>
  <c r="R153" i="13"/>
  <c r="Q153" i="13"/>
  <c r="X153" i="13"/>
  <c r="V153" i="13"/>
  <c r="T153" i="13"/>
  <c r="P153" i="13"/>
  <c r="BK153" i="13" s="1"/>
  <c r="BI150" i="13"/>
  <c r="BH150" i="13"/>
  <c r="BG150" i="13"/>
  <c r="BF150" i="13"/>
  <c r="R150" i="13"/>
  <c r="Q150" i="13"/>
  <c r="X150" i="13"/>
  <c r="V150" i="13"/>
  <c r="T150" i="13"/>
  <c r="P150" i="13"/>
  <c r="BK150" i="13" s="1"/>
  <c r="K150" i="13"/>
  <c r="BE150" i="13" s="1"/>
  <c r="BI147" i="13"/>
  <c r="BH147" i="13"/>
  <c r="BG147" i="13"/>
  <c r="BF147" i="13"/>
  <c r="R147" i="13"/>
  <c r="Q147" i="13"/>
  <c r="X147" i="13"/>
  <c r="V147" i="13"/>
  <c r="T147" i="13"/>
  <c r="P147" i="13"/>
  <c r="BK147" i="13"/>
  <c r="K147" i="13"/>
  <c r="BE147" i="13" s="1"/>
  <c r="BI145" i="13"/>
  <c r="BH145" i="13"/>
  <c r="BG145" i="13"/>
  <c r="BF145" i="13"/>
  <c r="R145" i="13"/>
  <c r="Q145" i="13"/>
  <c r="X145" i="13"/>
  <c r="V145" i="13"/>
  <c r="T145" i="13"/>
  <c r="P145" i="13"/>
  <c r="BI142" i="13"/>
  <c r="BH142" i="13"/>
  <c r="BG142" i="13"/>
  <c r="BF142" i="13"/>
  <c r="R142" i="13"/>
  <c r="Q142" i="13"/>
  <c r="X142" i="13"/>
  <c r="V142" i="13"/>
  <c r="T142" i="13"/>
  <c r="P142" i="13"/>
  <c r="BK142" i="13" s="1"/>
  <c r="BI139" i="13"/>
  <c r="BH139" i="13"/>
  <c r="BG139" i="13"/>
  <c r="BF139" i="13"/>
  <c r="R139" i="13"/>
  <c r="Q139" i="13"/>
  <c r="X139" i="13"/>
  <c r="V139" i="13"/>
  <c r="T139" i="13"/>
  <c r="P139" i="13"/>
  <c r="BK139" i="13" s="1"/>
  <c r="K139" i="13"/>
  <c r="BE139" i="13" s="1"/>
  <c r="BI137" i="13"/>
  <c r="BH137" i="13"/>
  <c r="BG137" i="13"/>
  <c r="BF137" i="13"/>
  <c r="R137" i="13"/>
  <c r="Q137" i="13"/>
  <c r="X137" i="13"/>
  <c r="V137" i="13"/>
  <c r="T137" i="13"/>
  <c r="P137" i="13"/>
  <c r="BK137" i="13"/>
  <c r="K137" i="13"/>
  <c r="BE137" i="13" s="1"/>
  <c r="BI135" i="13"/>
  <c r="BH135" i="13"/>
  <c r="BG135" i="13"/>
  <c r="BF135" i="13"/>
  <c r="R135" i="13"/>
  <c r="Q135" i="13"/>
  <c r="X135" i="13"/>
  <c r="V135" i="13"/>
  <c r="T135" i="13"/>
  <c r="P135" i="13"/>
  <c r="BI132" i="13"/>
  <c r="BH132" i="13"/>
  <c r="BG132" i="13"/>
  <c r="BF132" i="13"/>
  <c r="R132" i="13"/>
  <c r="Q132" i="13"/>
  <c r="X132" i="13"/>
  <c r="V132" i="13"/>
  <c r="T132" i="13"/>
  <c r="T121" i="13" s="1"/>
  <c r="T120" i="13" s="1"/>
  <c r="T119" i="13" s="1"/>
  <c r="AW106" i="1" s="1"/>
  <c r="P132" i="13"/>
  <c r="BK132" i="13" s="1"/>
  <c r="BI130" i="13"/>
  <c r="BH130" i="13"/>
  <c r="BG130" i="13"/>
  <c r="BF130" i="13"/>
  <c r="R130" i="13"/>
  <c r="Q130" i="13"/>
  <c r="X130" i="13"/>
  <c r="V130" i="13"/>
  <c r="T130" i="13"/>
  <c r="P130" i="13"/>
  <c r="BK130" i="13"/>
  <c r="K130" i="13"/>
  <c r="BE130" i="13" s="1"/>
  <c r="BI127" i="13"/>
  <c r="BH127" i="13"/>
  <c r="BG127" i="13"/>
  <c r="BF127" i="13"/>
  <c r="R127" i="13"/>
  <c r="Q127" i="13"/>
  <c r="X127" i="13"/>
  <c r="X121" i="13" s="1"/>
  <c r="X120" i="13" s="1"/>
  <c r="X119" i="13" s="1"/>
  <c r="V127" i="13"/>
  <c r="T127" i="13"/>
  <c r="P127" i="13"/>
  <c r="BK127" i="13"/>
  <c r="K127" i="13"/>
  <c r="BE127" i="13" s="1"/>
  <c r="BI122" i="13"/>
  <c r="F39" i="13"/>
  <c r="BF106" i="1" s="1"/>
  <c r="BH122" i="13"/>
  <c r="F38" i="13" s="1"/>
  <c r="BE106" i="1" s="1"/>
  <c r="BG122" i="13"/>
  <c r="BF122" i="13"/>
  <c r="R122" i="13"/>
  <c r="Q122" i="13"/>
  <c r="Q121" i="13" s="1"/>
  <c r="I98" i="13" s="1"/>
  <c r="Q120" i="13"/>
  <c r="X122" i="13"/>
  <c r="V122" i="13"/>
  <c r="V121" i="13"/>
  <c r="V120" i="13" s="1"/>
  <c r="V119" i="13" s="1"/>
  <c r="T122" i="13"/>
  <c r="P122" i="13"/>
  <c r="F115" i="13"/>
  <c r="F113" i="13"/>
  <c r="E111" i="13"/>
  <c r="F91" i="13"/>
  <c r="F89" i="13"/>
  <c r="E87" i="13"/>
  <c r="J24" i="13"/>
  <c r="E24" i="13"/>
  <c r="J116" i="13"/>
  <c r="J92" i="13"/>
  <c r="J23" i="13"/>
  <c r="J21" i="13"/>
  <c r="E21" i="13"/>
  <c r="J20" i="13"/>
  <c r="J18" i="13"/>
  <c r="E18" i="13"/>
  <c r="F116" i="13" s="1"/>
  <c r="J17" i="13"/>
  <c r="J12" i="13"/>
  <c r="J113" i="13" s="1"/>
  <c r="E7" i="13"/>
  <c r="K39" i="12"/>
  <c r="K38" i="12"/>
  <c r="BA105" i="1" s="1"/>
  <c r="K37" i="12"/>
  <c r="AZ105" i="1"/>
  <c r="BI212" i="12"/>
  <c r="BH212" i="12"/>
  <c r="BG212" i="12"/>
  <c r="BF212" i="12"/>
  <c r="R212" i="12"/>
  <c r="Q212" i="12"/>
  <c r="X212" i="12"/>
  <c r="V212" i="12"/>
  <c r="T212" i="12"/>
  <c r="P212" i="12"/>
  <c r="BK212" i="12" s="1"/>
  <c r="BI209" i="12"/>
  <c r="BH209" i="12"/>
  <c r="BG209" i="12"/>
  <c r="BF209" i="12"/>
  <c r="R209" i="12"/>
  <c r="Q209" i="12"/>
  <c r="X209" i="12"/>
  <c r="V209" i="12"/>
  <c r="T209" i="12"/>
  <c r="P209" i="12"/>
  <c r="BK209" i="12" s="1"/>
  <c r="K209" i="12"/>
  <c r="BE209" i="12" s="1"/>
  <c r="BI206" i="12"/>
  <c r="BH206" i="12"/>
  <c r="BG206" i="12"/>
  <c r="BF206" i="12"/>
  <c r="R206" i="12"/>
  <c r="Q206" i="12"/>
  <c r="X206" i="12"/>
  <c r="V206" i="12"/>
  <c r="T206" i="12"/>
  <c r="P206" i="12"/>
  <c r="BK206" i="12"/>
  <c r="K206" i="12"/>
  <c r="BE206" i="12" s="1"/>
  <c r="BI203" i="12"/>
  <c r="BH203" i="12"/>
  <c r="BG203" i="12"/>
  <c r="BF203" i="12"/>
  <c r="R203" i="12"/>
  <c r="Q203" i="12"/>
  <c r="X203" i="12"/>
  <c r="X193" i="12" s="1"/>
  <c r="V203" i="12"/>
  <c r="T203" i="12"/>
  <c r="P203" i="12"/>
  <c r="K203" i="12" s="1"/>
  <c r="BE203" i="12" s="1"/>
  <c r="BI200" i="12"/>
  <c r="BH200" i="12"/>
  <c r="BG200" i="12"/>
  <c r="BF200" i="12"/>
  <c r="R200" i="12"/>
  <c r="Q200" i="12"/>
  <c r="X200" i="12"/>
  <c r="V200" i="12"/>
  <c r="T200" i="12"/>
  <c r="P200" i="12"/>
  <c r="BI197" i="12"/>
  <c r="BH197" i="12"/>
  <c r="BG197" i="12"/>
  <c r="BF197" i="12"/>
  <c r="R197" i="12"/>
  <c r="Q197" i="12"/>
  <c r="X197" i="12"/>
  <c r="V197" i="12"/>
  <c r="T197" i="12"/>
  <c r="T193" i="12" s="1"/>
  <c r="P197" i="12"/>
  <c r="BK197" i="12" s="1"/>
  <c r="K197" i="12"/>
  <c r="BE197" i="12"/>
  <c r="BI194" i="12"/>
  <c r="BH194" i="12"/>
  <c r="BG194" i="12"/>
  <c r="BF194" i="12"/>
  <c r="R194" i="12"/>
  <c r="R193" i="12" s="1"/>
  <c r="J99" i="12" s="1"/>
  <c r="Q194" i="12"/>
  <c r="Q193" i="12"/>
  <c r="X194" i="12"/>
  <c r="V194" i="12"/>
  <c r="V193" i="12" s="1"/>
  <c r="T194" i="12"/>
  <c r="P194" i="12"/>
  <c r="BK194" i="12" s="1"/>
  <c r="I99" i="12"/>
  <c r="BI191" i="12"/>
  <c r="BH191" i="12"/>
  <c r="BG191" i="12"/>
  <c r="BF191" i="12"/>
  <c r="R191" i="12"/>
  <c r="Q191" i="12"/>
  <c r="X191" i="12"/>
  <c r="V191" i="12"/>
  <c r="T191" i="12"/>
  <c r="P191" i="12"/>
  <c r="BK191" i="12"/>
  <c r="K191" i="12"/>
  <c r="BE191" i="12" s="1"/>
  <c r="BI189" i="12"/>
  <c r="BH189" i="12"/>
  <c r="BG189" i="12"/>
  <c r="BF189" i="12"/>
  <c r="R189" i="12"/>
  <c r="Q189" i="12"/>
  <c r="X189" i="12"/>
  <c r="V189" i="12"/>
  <c r="T189" i="12"/>
  <c r="P189" i="12"/>
  <c r="BK189" i="12"/>
  <c r="K189" i="12"/>
  <c r="BE189" i="12" s="1"/>
  <c r="BI187" i="12"/>
  <c r="BH187" i="12"/>
  <c r="BG187" i="12"/>
  <c r="BF187" i="12"/>
  <c r="R187" i="12"/>
  <c r="Q187" i="12"/>
  <c r="X187" i="12"/>
  <c r="V187" i="12"/>
  <c r="T187" i="12"/>
  <c r="P187" i="12"/>
  <c r="K187" i="12" s="1"/>
  <c r="BE187" i="12" s="1"/>
  <c r="BK187" i="12"/>
  <c r="BI184" i="12"/>
  <c r="BH184" i="12"/>
  <c r="BG184" i="12"/>
  <c r="BF184" i="12"/>
  <c r="R184" i="12"/>
  <c r="Q184" i="12"/>
  <c r="X184" i="12"/>
  <c r="V184" i="12"/>
  <c r="T184" i="12"/>
  <c r="P184" i="12"/>
  <c r="BI182" i="12"/>
  <c r="BH182" i="12"/>
  <c r="BG182" i="12"/>
  <c r="BF182" i="12"/>
  <c r="R182" i="12"/>
  <c r="Q182" i="12"/>
  <c r="X182" i="12"/>
  <c r="V182" i="12"/>
  <c r="T182" i="12"/>
  <c r="P182" i="12"/>
  <c r="BK182" i="12"/>
  <c r="K182" i="12"/>
  <c r="BE182" i="12"/>
  <c r="BI180" i="12"/>
  <c r="BH180" i="12"/>
  <c r="BG180" i="12"/>
  <c r="BF180" i="12"/>
  <c r="R180" i="12"/>
  <c r="Q180" i="12"/>
  <c r="X180" i="12"/>
  <c r="V180" i="12"/>
  <c r="T180" i="12"/>
  <c r="P180" i="12"/>
  <c r="BK180" i="12"/>
  <c r="K180" i="12"/>
  <c r="BE180" i="12" s="1"/>
  <c r="BI178" i="12"/>
  <c r="BH178" i="12"/>
  <c r="BG178" i="12"/>
  <c r="BF178" i="12"/>
  <c r="R178" i="12"/>
  <c r="Q178" i="12"/>
  <c r="X178" i="12"/>
  <c r="V178" i="12"/>
  <c r="T178" i="12"/>
  <c r="P178" i="12"/>
  <c r="K178" i="12" s="1"/>
  <c r="BE178" i="12" s="1"/>
  <c r="BK178" i="12"/>
  <c r="BI176" i="12"/>
  <c r="BH176" i="12"/>
  <c r="BG176" i="12"/>
  <c r="BF176" i="12"/>
  <c r="R176" i="12"/>
  <c r="Q176" i="12"/>
  <c r="X176" i="12"/>
  <c r="V176" i="12"/>
  <c r="T176" i="12"/>
  <c r="P176" i="12"/>
  <c r="BI174" i="12"/>
  <c r="BH174" i="12"/>
  <c r="BG174" i="12"/>
  <c r="BF174" i="12"/>
  <c r="R174" i="12"/>
  <c r="Q174" i="12"/>
  <c r="X174" i="12"/>
  <c r="V174" i="12"/>
  <c r="T174" i="12"/>
  <c r="P174" i="12"/>
  <c r="BK174" i="12" s="1"/>
  <c r="BI172" i="12"/>
  <c r="BH172" i="12"/>
  <c r="BG172" i="12"/>
  <c r="BF172" i="12"/>
  <c r="R172" i="12"/>
  <c r="Q172" i="12"/>
  <c r="X172" i="12"/>
  <c r="V172" i="12"/>
  <c r="T172" i="12"/>
  <c r="P172" i="12"/>
  <c r="BK172" i="12" s="1"/>
  <c r="K172" i="12"/>
  <c r="BE172" i="12"/>
  <c r="BI169" i="12"/>
  <c r="BH169" i="12"/>
  <c r="BG169" i="12"/>
  <c r="BF169" i="12"/>
  <c r="R169" i="12"/>
  <c r="Q169" i="12"/>
  <c r="X169" i="12"/>
  <c r="V169" i="12"/>
  <c r="T169" i="12"/>
  <c r="P169" i="12"/>
  <c r="BK169" i="12"/>
  <c r="K169" i="12"/>
  <c r="BE169" i="12" s="1"/>
  <c r="BI166" i="12"/>
  <c r="BH166" i="12"/>
  <c r="BG166" i="12"/>
  <c r="BF166" i="12"/>
  <c r="R166" i="12"/>
  <c r="Q166" i="12"/>
  <c r="X166" i="12"/>
  <c r="V166" i="12"/>
  <c r="T166" i="12"/>
  <c r="P166" i="12"/>
  <c r="K166" i="12" s="1"/>
  <c r="BE166" i="12" s="1"/>
  <c r="BK166" i="12"/>
  <c r="BI163" i="12"/>
  <c r="BH163" i="12"/>
  <c r="BG163" i="12"/>
  <c r="BF163" i="12"/>
  <c r="R163" i="12"/>
  <c r="Q163" i="12"/>
  <c r="X163" i="12"/>
  <c r="V163" i="12"/>
  <c r="T163" i="12"/>
  <c r="P163" i="12"/>
  <c r="BK163" i="12" s="1"/>
  <c r="BI160" i="12"/>
  <c r="BH160" i="12"/>
  <c r="BG160" i="12"/>
  <c r="BF160" i="12"/>
  <c r="R160" i="12"/>
  <c r="Q160" i="12"/>
  <c r="X160" i="12"/>
  <c r="V160" i="12"/>
  <c r="T160" i="12"/>
  <c r="P160" i="12"/>
  <c r="BK160" i="12" s="1"/>
  <c r="K160" i="12"/>
  <c r="BE160" i="12"/>
  <c r="BI158" i="12"/>
  <c r="BH158" i="12"/>
  <c r="BG158" i="12"/>
  <c r="BF158" i="12"/>
  <c r="R158" i="12"/>
  <c r="Q158" i="12"/>
  <c r="X158" i="12"/>
  <c r="V158" i="12"/>
  <c r="T158" i="12"/>
  <c r="P158" i="12"/>
  <c r="BK158" i="12"/>
  <c r="K158" i="12"/>
  <c r="BE158" i="12" s="1"/>
  <c r="BI156" i="12"/>
  <c r="BH156" i="12"/>
  <c r="BG156" i="12"/>
  <c r="BF156" i="12"/>
  <c r="R156" i="12"/>
  <c r="Q156" i="12"/>
  <c r="X156" i="12"/>
  <c r="V156" i="12"/>
  <c r="T156" i="12"/>
  <c r="P156" i="12"/>
  <c r="K156" i="12" s="1"/>
  <c r="BE156" i="12" s="1"/>
  <c r="BK156" i="12"/>
  <c r="BI153" i="12"/>
  <c r="BH153" i="12"/>
  <c r="BG153" i="12"/>
  <c r="BF153" i="12"/>
  <c r="R153" i="12"/>
  <c r="Q153" i="12"/>
  <c r="X153" i="12"/>
  <c r="V153" i="12"/>
  <c r="T153" i="12"/>
  <c r="P153" i="12"/>
  <c r="BK153" i="12" s="1"/>
  <c r="BI150" i="12"/>
  <c r="BH150" i="12"/>
  <c r="BG150" i="12"/>
  <c r="BF150" i="12"/>
  <c r="R150" i="12"/>
  <c r="Q150" i="12"/>
  <c r="X150" i="12"/>
  <c r="V150" i="12"/>
  <c r="T150" i="12"/>
  <c r="P150" i="12"/>
  <c r="BK150" i="12" s="1"/>
  <c r="K150" i="12"/>
  <c r="BE150" i="12"/>
  <c r="BI147" i="12"/>
  <c r="BH147" i="12"/>
  <c r="BG147" i="12"/>
  <c r="BF147" i="12"/>
  <c r="R147" i="12"/>
  <c r="Q147" i="12"/>
  <c r="X147" i="12"/>
  <c r="V147" i="12"/>
  <c r="T147" i="12"/>
  <c r="P147" i="12"/>
  <c r="BK147" i="12"/>
  <c r="K147" i="12"/>
  <c r="BE147" i="12" s="1"/>
  <c r="BI144" i="12"/>
  <c r="BH144" i="12"/>
  <c r="BG144" i="12"/>
  <c r="BF144" i="12"/>
  <c r="R144" i="12"/>
  <c r="Q144" i="12"/>
  <c r="X144" i="12"/>
  <c r="V144" i="12"/>
  <c r="T144" i="12"/>
  <c r="P144" i="12"/>
  <c r="K144" i="12" s="1"/>
  <c r="BE144" i="12" s="1"/>
  <c r="BK144" i="12"/>
  <c r="BI141" i="12"/>
  <c r="BH141" i="12"/>
  <c r="BG141" i="12"/>
  <c r="BF141" i="12"/>
  <c r="R141" i="12"/>
  <c r="Q141" i="12"/>
  <c r="X141" i="12"/>
  <c r="V141" i="12"/>
  <c r="T141" i="12"/>
  <c r="P141" i="12"/>
  <c r="BK141" i="12" s="1"/>
  <c r="BI138" i="12"/>
  <c r="BH138" i="12"/>
  <c r="BG138" i="12"/>
  <c r="BF138" i="12"/>
  <c r="R138" i="12"/>
  <c r="Q138" i="12"/>
  <c r="X138" i="12"/>
  <c r="V138" i="12"/>
  <c r="T138" i="12"/>
  <c r="P138" i="12"/>
  <c r="BK138" i="12" s="1"/>
  <c r="K138" i="12"/>
  <c r="BE138" i="12"/>
  <c r="BI136" i="12"/>
  <c r="BH136" i="12"/>
  <c r="BG136" i="12"/>
  <c r="BF136" i="12"/>
  <c r="R136" i="12"/>
  <c r="Q136" i="12"/>
  <c r="X136" i="12"/>
  <c r="V136" i="12"/>
  <c r="T136" i="12"/>
  <c r="P136" i="12"/>
  <c r="BK136" i="12"/>
  <c r="K136" i="12"/>
  <c r="BE136" i="12" s="1"/>
  <c r="BI133" i="12"/>
  <c r="BH133" i="12"/>
  <c r="BG133" i="12"/>
  <c r="BF133" i="12"/>
  <c r="R133" i="12"/>
  <c r="Q133" i="12"/>
  <c r="X133" i="12"/>
  <c r="V133" i="12"/>
  <c r="T133" i="12"/>
  <c r="P133" i="12"/>
  <c r="K133" i="12" s="1"/>
  <c r="BE133" i="12" s="1"/>
  <c r="BK133" i="12"/>
  <c r="BI131" i="12"/>
  <c r="BH131" i="12"/>
  <c r="BG131" i="12"/>
  <c r="BF131" i="12"/>
  <c r="R131" i="12"/>
  <c r="Q131" i="12"/>
  <c r="X131" i="12"/>
  <c r="V131" i="12"/>
  <c r="T131" i="12"/>
  <c r="P131" i="12"/>
  <c r="BK131" i="12" s="1"/>
  <c r="BI128" i="12"/>
  <c r="BH128" i="12"/>
  <c r="BG128" i="12"/>
  <c r="BF128" i="12"/>
  <c r="R128" i="12"/>
  <c r="Q128" i="12"/>
  <c r="X128" i="12"/>
  <c r="V128" i="12"/>
  <c r="T128" i="12"/>
  <c r="P128" i="12"/>
  <c r="BK128" i="12" s="1"/>
  <c r="K128" i="12"/>
  <c r="BE128" i="12"/>
  <c r="BI125" i="12"/>
  <c r="BH125" i="12"/>
  <c r="BG125" i="12"/>
  <c r="BF125" i="12"/>
  <c r="R125" i="12"/>
  <c r="Q125" i="12"/>
  <c r="X125" i="12"/>
  <c r="V125" i="12"/>
  <c r="T125" i="12"/>
  <c r="P125" i="12"/>
  <c r="BK125" i="12"/>
  <c r="K125" i="12"/>
  <c r="BE125" i="12" s="1"/>
  <c r="BI122" i="12"/>
  <c r="F39" i="12"/>
  <c r="BF105" i="1" s="1"/>
  <c r="BH122" i="12"/>
  <c r="F38" i="12" s="1"/>
  <c r="BE105" i="1" s="1"/>
  <c r="BG122" i="12"/>
  <c r="F37" i="12" s="1"/>
  <c r="BD105" i="1" s="1"/>
  <c r="BF122" i="12"/>
  <c r="K36" i="12" s="1"/>
  <c r="AY105" i="1" s="1"/>
  <c r="R122" i="12"/>
  <c r="R121" i="12" s="1"/>
  <c r="Q122" i="12"/>
  <c r="Q121" i="12" s="1"/>
  <c r="X122" i="12"/>
  <c r="X121" i="12"/>
  <c r="X120" i="12" s="1"/>
  <c r="X119" i="12" s="1"/>
  <c r="V122" i="12"/>
  <c r="V121" i="12"/>
  <c r="V120" i="12" s="1"/>
  <c r="V119" i="12" s="1"/>
  <c r="T122" i="12"/>
  <c r="T121" i="12"/>
  <c r="T120" i="12" s="1"/>
  <c r="T119" i="12" s="1"/>
  <c r="AW105" i="1" s="1"/>
  <c r="P122" i="12"/>
  <c r="BK122" i="12" s="1"/>
  <c r="F115" i="12"/>
  <c r="F113" i="12"/>
  <c r="E111" i="12"/>
  <c r="F91" i="12"/>
  <c r="F89" i="12"/>
  <c r="E87" i="12"/>
  <c r="J24" i="12"/>
  <c r="E24" i="12"/>
  <c r="J116" i="12"/>
  <c r="J92" i="12"/>
  <c r="J23" i="12"/>
  <c r="J21" i="12"/>
  <c r="E21" i="12"/>
  <c r="J115" i="12" s="1"/>
  <c r="J20" i="12"/>
  <c r="J18" i="12"/>
  <c r="E18" i="12"/>
  <c r="F116" i="12" s="1"/>
  <c r="J17" i="12"/>
  <c r="J12" i="12"/>
  <c r="J113" i="12" s="1"/>
  <c r="E7" i="12"/>
  <c r="E109" i="12" s="1"/>
  <c r="K39" i="11"/>
  <c r="K38" i="11"/>
  <c r="BA104" i="1" s="1"/>
  <c r="K37" i="11"/>
  <c r="AZ104" i="1"/>
  <c r="BI178" i="11"/>
  <c r="BH178" i="11"/>
  <c r="BG178" i="11"/>
  <c r="BF178" i="11"/>
  <c r="R178" i="11"/>
  <c r="Q178" i="11"/>
  <c r="X178" i="11"/>
  <c r="V178" i="11"/>
  <c r="T178" i="11"/>
  <c r="P178" i="11"/>
  <c r="BK178" i="11" s="1"/>
  <c r="BI175" i="11"/>
  <c r="BH175" i="11"/>
  <c r="BG175" i="11"/>
  <c r="BF175" i="11"/>
  <c r="R175" i="11"/>
  <c r="Q175" i="11"/>
  <c r="X175" i="11"/>
  <c r="V175" i="11"/>
  <c r="T175" i="11"/>
  <c r="P175" i="11"/>
  <c r="BK175" i="11" s="1"/>
  <c r="K175" i="11"/>
  <c r="BE175" i="11" s="1"/>
  <c r="BI172" i="11"/>
  <c r="BH172" i="11"/>
  <c r="BG172" i="11"/>
  <c r="BF172" i="11"/>
  <c r="R172" i="11"/>
  <c r="Q172" i="11"/>
  <c r="X172" i="11"/>
  <c r="V172" i="11"/>
  <c r="T172" i="11"/>
  <c r="P172" i="11"/>
  <c r="BK172" i="11"/>
  <c r="K172" i="11"/>
  <c r="BE172" i="11" s="1"/>
  <c r="BI169" i="11"/>
  <c r="BH169" i="11"/>
  <c r="BG169" i="11"/>
  <c r="BF169" i="11"/>
  <c r="R169" i="11"/>
  <c r="Q169" i="11"/>
  <c r="X169" i="11"/>
  <c r="V169" i="11"/>
  <c r="T169" i="11"/>
  <c r="P169" i="11"/>
  <c r="BK169" i="11" s="1"/>
  <c r="BI166" i="11"/>
  <c r="BH166" i="11"/>
  <c r="BG166" i="11"/>
  <c r="BF166" i="11"/>
  <c r="R166" i="11"/>
  <c r="R165" i="11" s="1"/>
  <c r="J99" i="11" s="1"/>
  <c r="Q166" i="11"/>
  <c r="Q165" i="11" s="1"/>
  <c r="I99" i="11" s="1"/>
  <c r="X166" i="11"/>
  <c r="X165" i="11" s="1"/>
  <c r="V166" i="11"/>
  <c r="V165" i="11" s="1"/>
  <c r="T166" i="11"/>
  <c r="T165" i="11" s="1"/>
  <c r="P166" i="11"/>
  <c r="BK166" i="11" s="1"/>
  <c r="BK165" i="11" s="1"/>
  <c r="K165" i="11" s="1"/>
  <c r="K99" i="11" s="1"/>
  <c r="K166" i="11"/>
  <c r="BE166" i="11"/>
  <c r="BI162" i="11"/>
  <c r="BH162" i="11"/>
  <c r="BG162" i="11"/>
  <c r="BF162" i="11"/>
  <c r="R162" i="11"/>
  <c r="Q162" i="11"/>
  <c r="X162" i="11"/>
  <c r="V162" i="11"/>
  <c r="T162" i="11"/>
  <c r="P162" i="11"/>
  <c r="BK162" i="11" s="1"/>
  <c r="BI159" i="11"/>
  <c r="BH159" i="11"/>
  <c r="BG159" i="11"/>
  <c r="BF159" i="11"/>
  <c r="R159" i="11"/>
  <c r="Q159" i="11"/>
  <c r="X159" i="11"/>
  <c r="V159" i="11"/>
  <c r="T159" i="11"/>
  <c r="P159" i="11"/>
  <c r="BK159" i="11" s="1"/>
  <c r="BI156" i="11"/>
  <c r="BH156" i="11"/>
  <c r="BG156" i="11"/>
  <c r="BF156" i="11"/>
  <c r="R156" i="11"/>
  <c r="Q156" i="11"/>
  <c r="X156" i="11"/>
  <c r="V156" i="11"/>
  <c r="T156" i="11"/>
  <c r="P156" i="11"/>
  <c r="BK156" i="11"/>
  <c r="K156" i="11"/>
  <c r="BE156" i="11" s="1"/>
  <c r="BI154" i="11"/>
  <c r="BH154" i="11"/>
  <c r="BG154" i="11"/>
  <c r="BF154" i="11"/>
  <c r="R154" i="11"/>
  <c r="Q154" i="11"/>
  <c r="X154" i="11"/>
  <c r="V154" i="11"/>
  <c r="T154" i="11"/>
  <c r="P154" i="11"/>
  <c r="BK154" i="11"/>
  <c r="K154" i="11"/>
  <c r="BE154" i="11" s="1"/>
  <c r="BI152" i="11"/>
  <c r="BH152" i="11"/>
  <c r="BG152" i="11"/>
  <c r="BF152" i="11"/>
  <c r="R152" i="11"/>
  <c r="Q152" i="11"/>
  <c r="X152" i="11"/>
  <c r="V152" i="11"/>
  <c r="T152" i="11"/>
  <c r="P152" i="11"/>
  <c r="BK152" i="11" s="1"/>
  <c r="BI149" i="11"/>
  <c r="BH149" i="11"/>
  <c r="BG149" i="11"/>
  <c r="BF149" i="11"/>
  <c r="R149" i="11"/>
  <c r="Q149" i="11"/>
  <c r="X149" i="11"/>
  <c r="V149" i="11"/>
  <c r="T149" i="11"/>
  <c r="P149" i="11"/>
  <c r="BK149" i="11" s="1"/>
  <c r="BI146" i="11"/>
  <c r="BH146" i="11"/>
  <c r="BG146" i="11"/>
  <c r="BF146" i="11"/>
  <c r="R146" i="11"/>
  <c r="Q146" i="11"/>
  <c r="X146" i="11"/>
  <c r="V146" i="11"/>
  <c r="T146" i="11"/>
  <c r="P146" i="11"/>
  <c r="BK146" i="11"/>
  <c r="K146" i="11"/>
  <c r="BE146" i="11" s="1"/>
  <c r="BI143" i="11"/>
  <c r="BH143" i="11"/>
  <c r="BG143" i="11"/>
  <c r="BF143" i="11"/>
  <c r="R143" i="11"/>
  <c r="Q143" i="11"/>
  <c r="X143" i="11"/>
  <c r="V143" i="11"/>
  <c r="T143" i="11"/>
  <c r="P143" i="11"/>
  <c r="BK143" i="11"/>
  <c r="K143" i="11"/>
  <c r="BE143" i="11" s="1"/>
  <c r="BI141" i="11"/>
  <c r="BH141" i="11"/>
  <c r="BG141" i="11"/>
  <c r="BF141" i="11"/>
  <c r="R141" i="11"/>
  <c r="Q141" i="11"/>
  <c r="X141" i="11"/>
  <c r="V141" i="11"/>
  <c r="T141" i="11"/>
  <c r="P141" i="11"/>
  <c r="BK141" i="11" s="1"/>
  <c r="BI138" i="11"/>
  <c r="BH138" i="11"/>
  <c r="BG138" i="11"/>
  <c r="BF138" i="11"/>
  <c r="R138" i="11"/>
  <c r="Q138" i="11"/>
  <c r="X138" i="11"/>
  <c r="V138" i="11"/>
  <c r="T138" i="11"/>
  <c r="P138" i="11"/>
  <c r="BK138" i="11" s="1"/>
  <c r="BI135" i="11"/>
  <c r="BH135" i="11"/>
  <c r="BG135" i="11"/>
  <c r="BF135" i="11"/>
  <c r="R135" i="11"/>
  <c r="Q135" i="11"/>
  <c r="X135" i="11"/>
  <c r="V135" i="11"/>
  <c r="T135" i="11"/>
  <c r="P135" i="11"/>
  <c r="BK135" i="11" s="1"/>
  <c r="K135" i="11"/>
  <c r="BE135" i="11" s="1"/>
  <c r="BI133" i="11"/>
  <c r="BH133" i="11"/>
  <c r="BG133" i="11"/>
  <c r="BF133" i="11"/>
  <c r="R133" i="11"/>
  <c r="Q133" i="11"/>
  <c r="X133" i="11"/>
  <c r="V133" i="11"/>
  <c r="T133" i="11"/>
  <c r="P133" i="11"/>
  <c r="BK133" i="11"/>
  <c r="K133" i="11"/>
  <c r="BE133" i="11" s="1"/>
  <c r="BI131" i="11"/>
  <c r="BH131" i="11"/>
  <c r="BG131" i="11"/>
  <c r="BF131" i="11"/>
  <c r="R131" i="11"/>
  <c r="Q131" i="11"/>
  <c r="X131" i="11"/>
  <c r="V131" i="11"/>
  <c r="T131" i="11"/>
  <c r="P131" i="11"/>
  <c r="BK131" i="11" s="1"/>
  <c r="BI128" i="11"/>
  <c r="BH128" i="11"/>
  <c r="BG128" i="11"/>
  <c r="BF128" i="11"/>
  <c r="R128" i="11"/>
  <c r="Q128" i="11"/>
  <c r="X128" i="11"/>
  <c r="V128" i="11"/>
  <c r="T128" i="11"/>
  <c r="P128" i="11"/>
  <c r="BK128" i="11" s="1"/>
  <c r="BI125" i="11"/>
  <c r="BH125" i="11"/>
  <c r="BG125" i="11"/>
  <c r="BF125" i="11"/>
  <c r="F36" i="11" s="1"/>
  <c r="BC104" i="1" s="1"/>
  <c r="R125" i="11"/>
  <c r="Q125" i="11"/>
  <c r="X125" i="11"/>
  <c r="V125" i="11"/>
  <c r="T125" i="11"/>
  <c r="P125" i="11"/>
  <c r="BK125" i="11" s="1"/>
  <c r="K125" i="11"/>
  <c r="BE125" i="11" s="1"/>
  <c r="BI122" i="11"/>
  <c r="F39" i="11" s="1"/>
  <c r="BF104" i="1" s="1"/>
  <c r="BH122" i="11"/>
  <c r="F38" i="11" s="1"/>
  <c r="BE104" i="1" s="1"/>
  <c r="BG122" i="11"/>
  <c r="F37" i="11" s="1"/>
  <c r="BD104" i="1" s="1"/>
  <c r="BF122" i="11"/>
  <c r="K36" i="11"/>
  <c r="AY104" i="1" s="1"/>
  <c r="R122" i="11"/>
  <c r="R121" i="11" s="1"/>
  <c r="Q122" i="11"/>
  <c r="Q121" i="11" s="1"/>
  <c r="X122" i="11"/>
  <c r="X121" i="11" s="1"/>
  <c r="X120" i="11" s="1"/>
  <c r="X119" i="11" s="1"/>
  <c r="V122" i="11"/>
  <c r="V121" i="11" s="1"/>
  <c r="V120" i="11" s="1"/>
  <c r="V119" i="11" s="1"/>
  <c r="T122" i="11"/>
  <c r="T121" i="11" s="1"/>
  <c r="T120" i="11" s="1"/>
  <c r="T119" i="11" s="1"/>
  <c r="AW104" i="1" s="1"/>
  <c r="P122" i="11"/>
  <c r="BK122" i="11"/>
  <c r="BK121" i="11" s="1"/>
  <c r="K122" i="11"/>
  <c r="BE122" i="11"/>
  <c r="F115" i="11"/>
  <c r="F113" i="11"/>
  <c r="E111" i="11"/>
  <c r="F91" i="11"/>
  <c r="F89" i="11"/>
  <c r="E87" i="11"/>
  <c r="J24" i="11"/>
  <c r="E24" i="11"/>
  <c r="J116" i="11" s="1"/>
  <c r="J92" i="11"/>
  <c r="J23" i="11"/>
  <c r="J21" i="11"/>
  <c r="E21" i="11"/>
  <c r="J115" i="11"/>
  <c r="J91" i="11"/>
  <c r="J20" i="11"/>
  <c r="J18" i="11"/>
  <c r="E18" i="11"/>
  <c r="J17" i="11"/>
  <c r="J12" i="11"/>
  <c r="E7" i="11"/>
  <c r="E109" i="11"/>
  <c r="E85" i="11"/>
  <c r="K39" i="10"/>
  <c r="K38" i="10"/>
  <c r="BA103" i="1"/>
  <c r="K37" i="10"/>
  <c r="AZ103" i="1" s="1"/>
  <c r="BI216" i="10"/>
  <c r="BH216" i="10"/>
  <c r="BG216" i="10"/>
  <c r="BF216" i="10"/>
  <c r="R216" i="10"/>
  <c r="Q216" i="10"/>
  <c r="X216" i="10"/>
  <c r="V216" i="10"/>
  <c r="T216" i="10"/>
  <c r="P216" i="10"/>
  <c r="K216" i="10" s="1"/>
  <c r="BE216" i="10" s="1"/>
  <c r="BI213" i="10"/>
  <c r="BH213" i="10"/>
  <c r="BG213" i="10"/>
  <c r="BF213" i="10"/>
  <c r="R213" i="10"/>
  <c r="Q213" i="10"/>
  <c r="X213" i="10"/>
  <c r="V213" i="10"/>
  <c r="T213" i="10"/>
  <c r="P213" i="10"/>
  <c r="BI210" i="10"/>
  <c r="BH210" i="10"/>
  <c r="BG210" i="10"/>
  <c r="BF210" i="10"/>
  <c r="R210" i="10"/>
  <c r="Q210" i="10"/>
  <c r="X210" i="10"/>
  <c r="V210" i="10"/>
  <c r="T210" i="10"/>
  <c r="P210" i="10"/>
  <c r="BK210" i="10" s="1"/>
  <c r="K210" i="10"/>
  <c r="BE210" i="10"/>
  <c r="BI207" i="10"/>
  <c r="BH207" i="10"/>
  <c r="BG207" i="10"/>
  <c r="BF207" i="10"/>
  <c r="R207" i="10"/>
  <c r="Q207" i="10"/>
  <c r="X207" i="10"/>
  <c r="V207" i="10"/>
  <c r="T207" i="10"/>
  <c r="P207" i="10"/>
  <c r="BK207" i="10"/>
  <c r="K207" i="10"/>
  <c r="BE207" i="10" s="1"/>
  <c r="BI204" i="10"/>
  <c r="BH204" i="10"/>
  <c r="BG204" i="10"/>
  <c r="BF204" i="10"/>
  <c r="R204" i="10"/>
  <c r="Q204" i="10"/>
  <c r="X204" i="10"/>
  <c r="V204" i="10"/>
  <c r="T204" i="10"/>
  <c r="P204" i="10"/>
  <c r="K204" i="10" s="1"/>
  <c r="BE204" i="10" s="1"/>
  <c r="BK204" i="10"/>
  <c r="BI201" i="10"/>
  <c r="BH201" i="10"/>
  <c r="BG201" i="10"/>
  <c r="BF201" i="10"/>
  <c r="R201" i="10"/>
  <c r="Q201" i="10"/>
  <c r="X201" i="10"/>
  <c r="V201" i="10"/>
  <c r="T201" i="10"/>
  <c r="T190" i="10" s="1"/>
  <c r="P201" i="10"/>
  <c r="BI198" i="10"/>
  <c r="BH198" i="10"/>
  <c r="BG198" i="10"/>
  <c r="BF198" i="10"/>
  <c r="R198" i="10"/>
  <c r="Q198" i="10"/>
  <c r="X198" i="10"/>
  <c r="V198" i="10"/>
  <c r="T198" i="10"/>
  <c r="P198" i="10"/>
  <c r="BK198" i="10" s="1"/>
  <c r="K198" i="10"/>
  <c r="BE198" i="10"/>
  <c r="BI193" i="10"/>
  <c r="BH193" i="10"/>
  <c r="BG193" i="10"/>
  <c r="BF193" i="10"/>
  <c r="R193" i="10"/>
  <c r="Q193" i="10"/>
  <c r="X193" i="10"/>
  <c r="V193" i="10"/>
  <c r="T193" i="10"/>
  <c r="P193" i="10"/>
  <c r="BK193" i="10"/>
  <c r="K193" i="10"/>
  <c r="BE193" i="10" s="1"/>
  <c r="BI191" i="10"/>
  <c r="BH191" i="10"/>
  <c r="BG191" i="10"/>
  <c r="BF191" i="10"/>
  <c r="R191" i="10"/>
  <c r="R190" i="10"/>
  <c r="J99" i="10" s="1"/>
  <c r="Q191" i="10"/>
  <c r="Q190" i="10" s="1"/>
  <c r="X191" i="10"/>
  <c r="X190" i="10"/>
  <c r="V191" i="10"/>
  <c r="V190" i="10" s="1"/>
  <c r="T191" i="10"/>
  <c r="P191" i="10"/>
  <c r="BK191" i="10" s="1"/>
  <c r="K191" i="10"/>
  <c r="BE191" i="10" s="1"/>
  <c r="I99" i="10"/>
  <c r="BI188" i="10"/>
  <c r="BH188" i="10"/>
  <c r="BG188" i="10"/>
  <c r="BF188" i="10"/>
  <c r="R188" i="10"/>
  <c r="Q188" i="10"/>
  <c r="X188" i="10"/>
  <c r="V188" i="10"/>
  <c r="T188" i="10"/>
  <c r="P188" i="10"/>
  <c r="BK188" i="10"/>
  <c r="K188" i="10"/>
  <c r="BE188" i="10" s="1"/>
  <c r="BI186" i="10"/>
  <c r="BH186" i="10"/>
  <c r="BG186" i="10"/>
  <c r="BF186" i="10"/>
  <c r="R186" i="10"/>
  <c r="Q186" i="10"/>
  <c r="X186" i="10"/>
  <c r="V186" i="10"/>
  <c r="T186" i="10"/>
  <c r="P186" i="10"/>
  <c r="K186" i="10" s="1"/>
  <c r="BE186" i="10" s="1"/>
  <c r="BK186" i="10"/>
  <c r="BI184" i="10"/>
  <c r="BH184" i="10"/>
  <c r="BG184" i="10"/>
  <c r="BF184" i="10"/>
  <c r="R184" i="10"/>
  <c r="Q184" i="10"/>
  <c r="X184" i="10"/>
  <c r="V184" i="10"/>
  <c r="T184" i="10"/>
  <c r="P184" i="10"/>
  <c r="BI182" i="10"/>
  <c r="BH182" i="10"/>
  <c r="BG182" i="10"/>
  <c r="BF182" i="10"/>
  <c r="R182" i="10"/>
  <c r="Q182" i="10"/>
  <c r="X182" i="10"/>
  <c r="V182" i="10"/>
  <c r="T182" i="10"/>
  <c r="P182" i="10"/>
  <c r="BK182" i="10" s="1"/>
  <c r="K182" i="10"/>
  <c r="BE182" i="10" s="1"/>
  <c r="BI180" i="10"/>
  <c r="BH180" i="10"/>
  <c r="BG180" i="10"/>
  <c r="BF180" i="10"/>
  <c r="R180" i="10"/>
  <c r="Q180" i="10"/>
  <c r="X180" i="10"/>
  <c r="V180" i="10"/>
  <c r="T180" i="10"/>
  <c r="P180" i="10"/>
  <c r="BK180" i="10"/>
  <c r="K180" i="10"/>
  <c r="BE180" i="10" s="1"/>
  <c r="BI178" i="10"/>
  <c r="BH178" i="10"/>
  <c r="BG178" i="10"/>
  <c r="BF178" i="10"/>
  <c r="R178" i="10"/>
  <c r="Q178" i="10"/>
  <c r="X178" i="10"/>
  <c r="V178" i="10"/>
  <c r="T178" i="10"/>
  <c r="P178" i="10"/>
  <c r="BK178" i="10"/>
  <c r="K178" i="10"/>
  <c r="BE178" i="10" s="1"/>
  <c r="BI176" i="10"/>
  <c r="BH176" i="10"/>
  <c r="BG176" i="10"/>
  <c r="BF176" i="10"/>
  <c r="R176" i="10"/>
  <c r="Q176" i="10"/>
  <c r="X176" i="10"/>
  <c r="V176" i="10"/>
  <c r="T176" i="10"/>
  <c r="P176" i="10"/>
  <c r="BK176" i="10"/>
  <c r="K176" i="10"/>
  <c r="BE176" i="10" s="1"/>
  <c r="BI174" i="10"/>
  <c r="BH174" i="10"/>
  <c r="BG174" i="10"/>
  <c r="BF174" i="10"/>
  <c r="R174" i="10"/>
  <c r="Q174" i="10"/>
  <c r="X174" i="10"/>
  <c r="V174" i="10"/>
  <c r="T174" i="10"/>
  <c r="P174" i="10"/>
  <c r="K174" i="10" s="1"/>
  <c r="BE174" i="10" s="1"/>
  <c r="BK174" i="10"/>
  <c r="BI172" i="10"/>
  <c r="BH172" i="10"/>
  <c r="BG172" i="10"/>
  <c r="BF172" i="10"/>
  <c r="R172" i="10"/>
  <c r="Q172" i="10"/>
  <c r="X172" i="10"/>
  <c r="V172" i="10"/>
  <c r="T172" i="10"/>
  <c r="P172" i="10"/>
  <c r="BK172" i="10" s="1"/>
  <c r="BI170" i="10"/>
  <c r="BH170" i="10"/>
  <c r="BG170" i="10"/>
  <c r="BF170" i="10"/>
  <c r="R170" i="10"/>
  <c r="Q170" i="10"/>
  <c r="X170" i="10"/>
  <c r="V170" i="10"/>
  <c r="T170" i="10"/>
  <c r="P170" i="10"/>
  <c r="BK170" i="10" s="1"/>
  <c r="K170" i="10"/>
  <c r="BE170" i="10"/>
  <c r="BI168" i="10"/>
  <c r="BH168" i="10"/>
  <c r="BG168" i="10"/>
  <c r="BF168" i="10"/>
  <c r="R168" i="10"/>
  <c r="Q168" i="10"/>
  <c r="X168" i="10"/>
  <c r="V168" i="10"/>
  <c r="T168" i="10"/>
  <c r="P168" i="10"/>
  <c r="BK168" i="10"/>
  <c r="K168" i="10"/>
  <c r="BE168" i="10" s="1"/>
  <c r="BI166" i="10"/>
  <c r="BH166" i="10"/>
  <c r="BG166" i="10"/>
  <c r="BF166" i="10"/>
  <c r="R166" i="10"/>
  <c r="Q166" i="10"/>
  <c r="X166" i="10"/>
  <c r="V166" i="10"/>
  <c r="T166" i="10"/>
  <c r="P166" i="10"/>
  <c r="K166" i="10" s="1"/>
  <c r="BE166" i="10" s="1"/>
  <c r="BK166" i="10"/>
  <c r="BI164" i="10"/>
  <c r="BH164" i="10"/>
  <c r="BG164" i="10"/>
  <c r="BF164" i="10"/>
  <c r="R164" i="10"/>
  <c r="Q164" i="10"/>
  <c r="X164" i="10"/>
  <c r="V164" i="10"/>
  <c r="T164" i="10"/>
  <c r="P164" i="10"/>
  <c r="BK164" i="10" s="1"/>
  <c r="BI162" i="10"/>
  <c r="BH162" i="10"/>
  <c r="BG162" i="10"/>
  <c r="BF162" i="10"/>
  <c r="R162" i="10"/>
  <c r="Q162" i="10"/>
  <c r="X162" i="10"/>
  <c r="V162" i="10"/>
  <c r="T162" i="10"/>
  <c r="P162" i="10"/>
  <c r="BK162" i="10"/>
  <c r="K162" i="10"/>
  <c r="BE162" i="10"/>
  <c r="BI160" i="10"/>
  <c r="BH160" i="10"/>
  <c r="BG160" i="10"/>
  <c r="BF160" i="10"/>
  <c r="R160" i="10"/>
  <c r="Q160" i="10"/>
  <c r="X160" i="10"/>
  <c r="V160" i="10"/>
  <c r="T160" i="10"/>
  <c r="P160" i="10"/>
  <c r="BK160" i="10"/>
  <c r="K160" i="10"/>
  <c r="BE160" i="10" s="1"/>
  <c r="BI158" i="10"/>
  <c r="BH158" i="10"/>
  <c r="BG158" i="10"/>
  <c r="BF158" i="10"/>
  <c r="R158" i="10"/>
  <c r="Q158" i="10"/>
  <c r="X158" i="10"/>
  <c r="V158" i="10"/>
  <c r="T158" i="10"/>
  <c r="P158" i="10"/>
  <c r="K158" i="10" s="1"/>
  <c r="BE158" i="10" s="1"/>
  <c r="BK158" i="10"/>
  <c r="BI156" i="10"/>
  <c r="BH156" i="10"/>
  <c r="BG156" i="10"/>
  <c r="BF156" i="10"/>
  <c r="R156" i="10"/>
  <c r="Q156" i="10"/>
  <c r="X156" i="10"/>
  <c r="V156" i="10"/>
  <c r="T156" i="10"/>
  <c r="P156" i="10"/>
  <c r="BK156" i="10" s="1"/>
  <c r="BI153" i="10"/>
  <c r="BH153" i="10"/>
  <c r="BG153" i="10"/>
  <c r="BF153" i="10"/>
  <c r="R153" i="10"/>
  <c r="Q153" i="10"/>
  <c r="X153" i="10"/>
  <c r="V153" i="10"/>
  <c r="T153" i="10"/>
  <c r="P153" i="10"/>
  <c r="BK153" i="10" s="1"/>
  <c r="K153" i="10"/>
  <c r="BE153" i="10"/>
  <c r="BI150" i="10"/>
  <c r="BH150" i="10"/>
  <c r="BG150" i="10"/>
  <c r="BF150" i="10"/>
  <c r="R150" i="10"/>
  <c r="Q150" i="10"/>
  <c r="X150" i="10"/>
  <c r="V150" i="10"/>
  <c r="T150" i="10"/>
  <c r="P150" i="10"/>
  <c r="BK150" i="10"/>
  <c r="K150" i="10"/>
  <c r="BE150" i="10" s="1"/>
  <c r="BI148" i="10"/>
  <c r="BH148" i="10"/>
  <c r="BG148" i="10"/>
  <c r="BF148" i="10"/>
  <c r="R148" i="10"/>
  <c r="Q148" i="10"/>
  <c r="X148" i="10"/>
  <c r="V148" i="10"/>
  <c r="T148" i="10"/>
  <c r="P148" i="10"/>
  <c r="BK148" i="10" s="1"/>
  <c r="BI145" i="10"/>
  <c r="BH145" i="10"/>
  <c r="BG145" i="10"/>
  <c r="BF145" i="10"/>
  <c r="R145" i="10"/>
  <c r="Q145" i="10"/>
  <c r="X145" i="10"/>
  <c r="V145" i="10"/>
  <c r="T145" i="10"/>
  <c r="P145" i="10"/>
  <c r="BK145" i="10" s="1"/>
  <c r="BI142" i="10"/>
  <c r="BH142" i="10"/>
  <c r="BG142" i="10"/>
  <c r="BF142" i="10"/>
  <c r="R142" i="10"/>
  <c r="Q142" i="10"/>
  <c r="X142" i="10"/>
  <c r="V142" i="10"/>
  <c r="T142" i="10"/>
  <c r="P142" i="10"/>
  <c r="BK142" i="10"/>
  <c r="K142" i="10"/>
  <c r="BE142" i="10" s="1"/>
  <c r="BI140" i="10"/>
  <c r="BH140" i="10"/>
  <c r="BG140" i="10"/>
  <c r="BF140" i="10"/>
  <c r="R140" i="10"/>
  <c r="Q140" i="10"/>
  <c r="X140" i="10"/>
  <c r="V140" i="10"/>
  <c r="T140" i="10"/>
  <c r="P140" i="10"/>
  <c r="BK140" i="10"/>
  <c r="K140" i="10"/>
  <c r="BE140" i="10" s="1"/>
  <c r="BI138" i="10"/>
  <c r="BH138" i="10"/>
  <c r="BG138" i="10"/>
  <c r="BF138" i="10"/>
  <c r="R138" i="10"/>
  <c r="Q138" i="10"/>
  <c r="X138" i="10"/>
  <c r="V138" i="10"/>
  <c r="T138" i="10"/>
  <c r="P138" i="10"/>
  <c r="BK138" i="10" s="1"/>
  <c r="BI136" i="10"/>
  <c r="BH136" i="10"/>
  <c r="BG136" i="10"/>
  <c r="BF136" i="10"/>
  <c r="R136" i="10"/>
  <c r="Q136" i="10"/>
  <c r="X136" i="10"/>
  <c r="V136" i="10"/>
  <c r="T136" i="10"/>
  <c r="P136" i="10"/>
  <c r="BK136" i="10" s="1"/>
  <c r="BI134" i="10"/>
  <c r="BH134" i="10"/>
  <c r="BG134" i="10"/>
  <c r="BF134" i="10"/>
  <c r="R134" i="10"/>
  <c r="Q134" i="10"/>
  <c r="X134" i="10"/>
  <c r="V134" i="10"/>
  <c r="T134" i="10"/>
  <c r="P134" i="10"/>
  <c r="BK134" i="10" s="1"/>
  <c r="K134" i="10"/>
  <c r="BE134" i="10" s="1"/>
  <c r="BI131" i="10"/>
  <c r="BH131" i="10"/>
  <c r="BG131" i="10"/>
  <c r="BF131" i="10"/>
  <c r="K36" i="10" s="1"/>
  <c r="AY103" i="1" s="1"/>
  <c r="R131" i="10"/>
  <c r="Q131" i="10"/>
  <c r="X131" i="10"/>
  <c r="V131" i="10"/>
  <c r="T131" i="10"/>
  <c r="P131" i="10"/>
  <c r="BK131" i="10"/>
  <c r="K131" i="10"/>
  <c r="BE131" i="10" s="1"/>
  <c r="BI128" i="10"/>
  <c r="BH128" i="10"/>
  <c r="BG128" i="10"/>
  <c r="BF128" i="10"/>
  <c r="R128" i="10"/>
  <c r="Q128" i="10"/>
  <c r="X128" i="10"/>
  <c r="V128" i="10"/>
  <c r="T128" i="10"/>
  <c r="P128" i="10"/>
  <c r="BK128" i="10" s="1"/>
  <c r="BI125" i="10"/>
  <c r="BH125" i="10"/>
  <c r="BG125" i="10"/>
  <c r="BF125" i="10"/>
  <c r="R125" i="10"/>
  <c r="Q125" i="10"/>
  <c r="X125" i="10"/>
  <c r="V125" i="10"/>
  <c r="T125" i="10"/>
  <c r="P125" i="10"/>
  <c r="BK125" i="10" s="1"/>
  <c r="BI122" i="10"/>
  <c r="F39" i="10" s="1"/>
  <c r="BF103" i="1" s="1"/>
  <c r="BH122" i="10"/>
  <c r="F38" i="10" s="1"/>
  <c r="BE103" i="1" s="1"/>
  <c r="BG122" i="10"/>
  <c r="F37" i="10"/>
  <c r="BD103" i="1" s="1"/>
  <c r="BF122" i="10"/>
  <c r="F36" i="10"/>
  <c r="BC103" i="1" s="1"/>
  <c r="R122" i="10"/>
  <c r="R121" i="10"/>
  <c r="R120" i="10" s="1"/>
  <c r="Q122" i="10"/>
  <c r="Q121" i="10" s="1"/>
  <c r="X122" i="10"/>
  <c r="X121" i="10" s="1"/>
  <c r="X120" i="10" s="1"/>
  <c r="X119" i="10" s="1"/>
  <c r="V122" i="10"/>
  <c r="V121" i="10" s="1"/>
  <c r="V120" i="10" s="1"/>
  <c r="V119" i="10" s="1"/>
  <c r="T122" i="10"/>
  <c r="T121" i="10" s="1"/>
  <c r="T120" i="10" s="1"/>
  <c r="T119" i="10" s="1"/>
  <c r="AW103" i="1" s="1"/>
  <c r="P122" i="10"/>
  <c r="BK122" i="10"/>
  <c r="K122" i="10"/>
  <c r="BE122" i="10" s="1"/>
  <c r="J98" i="10"/>
  <c r="F115" i="10"/>
  <c r="F113" i="10"/>
  <c r="E111" i="10"/>
  <c r="F91" i="10"/>
  <c r="F89" i="10"/>
  <c r="E87" i="10"/>
  <c r="J24" i="10"/>
  <c r="E24" i="10"/>
  <c r="J116" i="10" s="1"/>
  <c r="J23" i="10"/>
  <c r="J21" i="10"/>
  <c r="E21" i="10"/>
  <c r="J115" i="10" s="1"/>
  <c r="J91" i="10"/>
  <c r="J20" i="10"/>
  <c r="J18" i="10"/>
  <c r="E18" i="10"/>
  <c r="F116" i="10"/>
  <c r="F92" i="10"/>
  <c r="J17" i="10"/>
  <c r="J12" i="10"/>
  <c r="J113" i="10"/>
  <c r="J89" i="10"/>
  <c r="E7" i="10"/>
  <c r="E109" i="10" s="1"/>
  <c r="E85" i="10"/>
  <c r="K39" i="9"/>
  <c r="K38" i="9"/>
  <c r="BA102" i="1" s="1"/>
  <c r="K37" i="9"/>
  <c r="AZ102" i="1" s="1"/>
  <c r="BI210" i="9"/>
  <c r="BH210" i="9"/>
  <c r="BG210" i="9"/>
  <c r="BF210" i="9"/>
  <c r="R210" i="9"/>
  <c r="Q210" i="9"/>
  <c r="X210" i="9"/>
  <c r="V210" i="9"/>
  <c r="T210" i="9"/>
  <c r="P210" i="9"/>
  <c r="BK210" i="9"/>
  <c r="K210" i="9"/>
  <c r="BE210" i="9" s="1"/>
  <c r="BI207" i="9"/>
  <c r="BH207" i="9"/>
  <c r="BG207" i="9"/>
  <c r="BF207" i="9"/>
  <c r="R207" i="9"/>
  <c r="Q207" i="9"/>
  <c r="X207" i="9"/>
  <c r="V207" i="9"/>
  <c r="T207" i="9"/>
  <c r="P207" i="9"/>
  <c r="BK207" i="9" s="1"/>
  <c r="BI204" i="9"/>
  <c r="BH204" i="9"/>
  <c r="BG204" i="9"/>
  <c r="BF204" i="9"/>
  <c r="R204" i="9"/>
  <c r="Q204" i="9"/>
  <c r="X204" i="9"/>
  <c r="V204" i="9"/>
  <c r="T204" i="9"/>
  <c r="P204" i="9"/>
  <c r="BK204" i="9" s="1"/>
  <c r="BI201" i="9"/>
  <c r="BH201" i="9"/>
  <c r="BG201" i="9"/>
  <c r="BF201" i="9"/>
  <c r="R201" i="9"/>
  <c r="Q201" i="9"/>
  <c r="X201" i="9"/>
  <c r="V201" i="9"/>
  <c r="T201" i="9"/>
  <c r="P201" i="9"/>
  <c r="BK201" i="9"/>
  <c r="K201" i="9"/>
  <c r="BE201" i="9" s="1"/>
  <c r="BI198" i="9"/>
  <c r="BH198" i="9"/>
  <c r="BG198" i="9"/>
  <c r="BF198" i="9"/>
  <c r="R198" i="9"/>
  <c r="Q198" i="9"/>
  <c r="X198" i="9"/>
  <c r="V198" i="9"/>
  <c r="T198" i="9"/>
  <c r="P198" i="9"/>
  <c r="BK198" i="9"/>
  <c r="K198" i="9"/>
  <c r="BE198" i="9" s="1"/>
  <c r="BI195" i="9"/>
  <c r="BH195" i="9"/>
  <c r="BG195" i="9"/>
  <c r="BF195" i="9"/>
  <c r="R195" i="9"/>
  <c r="Q195" i="9"/>
  <c r="X195" i="9"/>
  <c r="V195" i="9"/>
  <c r="T195" i="9"/>
  <c r="P195" i="9"/>
  <c r="BK195" i="9" s="1"/>
  <c r="BI190" i="9"/>
  <c r="BH190" i="9"/>
  <c r="BG190" i="9"/>
  <c r="BF190" i="9"/>
  <c r="R190" i="9"/>
  <c r="Q190" i="9"/>
  <c r="X190" i="9"/>
  <c r="V190" i="9"/>
  <c r="T190" i="9"/>
  <c r="P190" i="9"/>
  <c r="BK190" i="9" s="1"/>
  <c r="BI188" i="9"/>
  <c r="BH188" i="9"/>
  <c r="BG188" i="9"/>
  <c r="BF188" i="9"/>
  <c r="R188" i="9"/>
  <c r="R187" i="9" s="1"/>
  <c r="J99" i="9" s="1"/>
  <c r="Q188" i="9"/>
  <c r="Q187" i="9"/>
  <c r="I99" i="9" s="1"/>
  <c r="X188" i="9"/>
  <c r="X187" i="9" s="1"/>
  <c r="V188" i="9"/>
  <c r="V187" i="9"/>
  <c r="T188" i="9"/>
  <c r="T187" i="9" s="1"/>
  <c r="P188" i="9"/>
  <c r="BK188" i="9"/>
  <c r="K188" i="9"/>
  <c r="BE188" i="9"/>
  <c r="BI185" i="9"/>
  <c r="BH185" i="9"/>
  <c r="BG185" i="9"/>
  <c r="BF185" i="9"/>
  <c r="R185" i="9"/>
  <c r="Q185" i="9"/>
  <c r="X185" i="9"/>
  <c r="V185" i="9"/>
  <c r="T185" i="9"/>
  <c r="P185" i="9"/>
  <c r="BK185" i="9" s="1"/>
  <c r="BI183" i="9"/>
  <c r="BH183" i="9"/>
  <c r="BG183" i="9"/>
  <c r="BF183" i="9"/>
  <c r="R183" i="9"/>
  <c r="Q183" i="9"/>
  <c r="X183" i="9"/>
  <c r="V183" i="9"/>
  <c r="T183" i="9"/>
  <c r="P183" i="9"/>
  <c r="BK183" i="9"/>
  <c r="K183" i="9"/>
  <c r="BE183" i="9" s="1"/>
  <c r="BI181" i="9"/>
  <c r="BH181" i="9"/>
  <c r="BG181" i="9"/>
  <c r="BF181" i="9"/>
  <c r="R181" i="9"/>
  <c r="Q181" i="9"/>
  <c r="X181" i="9"/>
  <c r="V181" i="9"/>
  <c r="T181" i="9"/>
  <c r="P181" i="9"/>
  <c r="BK181" i="9"/>
  <c r="K181" i="9"/>
  <c r="BE181" i="9" s="1"/>
  <c r="BI179" i="9"/>
  <c r="BH179" i="9"/>
  <c r="BG179" i="9"/>
  <c r="BF179" i="9"/>
  <c r="R179" i="9"/>
  <c r="Q179" i="9"/>
  <c r="X179" i="9"/>
  <c r="V179" i="9"/>
  <c r="T179" i="9"/>
  <c r="P179" i="9"/>
  <c r="BK179" i="9" s="1"/>
  <c r="BI177" i="9"/>
  <c r="BH177" i="9"/>
  <c r="BG177" i="9"/>
  <c r="BF177" i="9"/>
  <c r="R177" i="9"/>
  <c r="Q177" i="9"/>
  <c r="X177" i="9"/>
  <c r="V177" i="9"/>
  <c r="T177" i="9"/>
  <c r="P177" i="9"/>
  <c r="BK177" i="9" s="1"/>
  <c r="BI175" i="9"/>
  <c r="BH175" i="9"/>
  <c r="BG175" i="9"/>
  <c r="BF175" i="9"/>
  <c r="R175" i="9"/>
  <c r="Q175" i="9"/>
  <c r="X175" i="9"/>
  <c r="V175" i="9"/>
  <c r="T175" i="9"/>
  <c r="P175" i="9"/>
  <c r="BK175" i="9"/>
  <c r="K175" i="9"/>
  <c r="BE175" i="9" s="1"/>
  <c r="BI173" i="9"/>
  <c r="BH173" i="9"/>
  <c r="BG173" i="9"/>
  <c r="BF173" i="9"/>
  <c r="R173" i="9"/>
  <c r="Q173" i="9"/>
  <c r="X173" i="9"/>
  <c r="V173" i="9"/>
  <c r="T173" i="9"/>
  <c r="P173" i="9"/>
  <c r="BK173" i="9"/>
  <c r="K173" i="9"/>
  <c r="BE173" i="9" s="1"/>
  <c r="BI171" i="9"/>
  <c r="BH171" i="9"/>
  <c r="BG171" i="9"/>
  <c r="BF171" i="9"/>
  <c r="R171" i="9"/>
  <c r="Q171" i="9"/>
  <c r="X171" i="9"/>
  <c r="V171" i="9"/>
  <c r="T171" i="9"/>
  <c r="P171" i="9"/>
  <c r="BK171" i="9" s="1"/>
  <c r="BI169" i="9"/>
  <c r="BH169" i="9"/>
  <c r="BG169" i="9"/>
  <c r="BF169" i="9"/>
  <c r="R169" i="9"/>
  <c r="Q169" i="9"/>
  <c r="X169" i="9"/>
  <c r="V169" i="9"/>
  <c r="T169" i="9"/>
  <c r="P169" i="9"/>
  <c r="BK169" i="9" s="1"/>
  <c r="BI167" i="9"/>
  <c r="BH167" i="9"/>
  <c r="BG167" i="9"/>
  <c r="BF167" i="9"/>
  <c r="R167" i="9"/>
  <c r="Q167" i="9"/>
  <c r="X167" i="9"/>
  <c r="V167" i="9"/>
  <c r="T167" i="9"/>
  <c r="P167" i="9"/>
  <c r="BK167" i="9"/>
  <c r="K167" i="9"/>
  <c r="BE167" i="9" s="1"/>
  <c r="BI165" i="9"/>
  <c r="BH165" i="9"/>
  <c r="BG165" i="9"/>
  <c r="BF165" i="9"/>
  <c r="R165" i="9"/>
  <c r="Q165" i="9"/>
  <c r="X165" i="9"/>
  <c r="V165" i="9"/>
  <c r="T165" i="9"/>
  <c r="P165" i="9"/>
  <c r="BK165" i="9"/>
  <c r="K165" i="9"/>
  <c r="BE165" i="9" s="1"/>
  <c r="BI163" i="9"/>
  <c r="BH163" i="9"/>
  <c r="BG163" i="9"/>
  <c r="BF163" i="9"/>
  <c r="R163" i="9"/>
  <c r="Q163" i="9"/>
  <c r="X163" i="9"/>
  <c r="V163" i="9"/>
  <c r="T163" i="9"/>
  <c r="P163" i="9"/>
  <c r="BK163" i="9" s="1"/>
  <c r="BI161" i="9"/>
  <c r="BH161" i="9"/>
  <c r="BG161" i="9"/>
  <c r="BF161" i="9"/>
  <c r="R161" i="9"/>
  <c r="Q161" i="9"/>
  <c r="X161" i="9"/>
  <c r="V161" i="9"/>
  <c r="T161" i="9"/>
  <c r="P161" i="9"/>
  <c r="BK161" i="9" s="1"/>
  <c r="BI159" i="9"/>
  <c r="BH159" i="9"/>
  <c r="BG159" i="9"/>
  <c r="BF159" i="9"/>
  <c r="R159" i="9"/>
  <c r="Q159" i="9"/>
  <c r="X159" i="9"/>
  <c r="V159" i="9"/>
  <c r="T159" i="9"/>
  <c r="P159" i="9"/>
  <c r="BK159" i="9"/>
  <c r="K159" i="9"/>
  <c r="BE159" i="9" s="1"/>
  <c r="BI157" i="9"/>
  <c r="BH157" i="9"/>
  <c r="BG157" i="9"/>
  <c r="BF157" i="9"/>
  <c r="R157" i="9"/>
  <c r="Q157" i="9"/>
  <c r="X157" i="9"/>
  <c r="V157" i="9"/>
  <c r="T157" i="9"/>
  <c r="P157" i="9"/>
  <c r="BK157" i="9"/>
  <c r="K157" i="9"/>
  <c r="BE157" i="9" s="1"/>
  <c r="BI155" i="9"/>
  <c r="BH155" i="9"/>
  <c r="BG155" i="9"/>
  <c r="BF155" i="9"/>
  <c r="R155" i="9"/>
  <c r="Q155" i="9"/>
  <c r="X155" i="9"/>
  <c r="V155" i="9"/>
  <c r="T155" i="9"/>
  <c r="P155" i="9"/>
  <c r="BK155" i="9" s="1"/>
  <c r="BI153" i="9"/>
  <c r="BH153" i="9"/>
  <c r="BG153" i="9"/>
  <c r="BF153" i="9"/>
  <c r="R153" i="9"/>
  <c r="Q153" i="9"/>
  <c r="X153" i="9"/>
  <c r="V153" i="9"/>
  <c r="T153" i="9"/>
  <c r="P153" i="9"/>
  <c r="BK153" i="9" s="1"/>
  <c r="BI150" i="9"/>
  <c r="BH150" i="9"/>
  <c r="BG150" i="9"/>
  <c r="BF150" i="9"/>
  <c r="R150" i="9"/>
  <c r="Q150" i="9"/>
  <c r="X150" i="9"/>
  <c r="V150" i="9"/>
  <c r="T150" i="9"/>
  <c r="P150" i="9"/>
  <c r="BK150" i="9"/>
  <c r="K150" i="9"/>
  <c r="BE150" i="9" s="1"/>
  <c r="BI147" i="9"/>
  <c r="BH147" i="9"/>
  <c r="BG147" i="9"/>
  <c r="BF147" i="9"/>
  <c r="R147" i="9"/>
  <c r="Q147" i="9"/>
  <c r="X147" i="9"/>
  <c r="V147" i="9"/>
  <c r="T147" i="9"/>
  <c r="P147" i="9"/>
  <c r="BK147" i="9"/>
  <c r="K147" i="9"/>
  <c r="BE147" i="9" s="1"/>
  <c r="BI145" i="9"/>
  <c r="BH145" i="9"/>
  <c r="BG145" i="9"/>
  <c r="BF145" i="9"/>
  <c r="R145" i="9"/>
  <c r="Q145" i="9"/>
  <c r="X145" i="9"/>
  <c r="V145" i="9"/>
  <c r="T145" i="9"/>
  <c r="P145" i="9"/>
  <c r="BK145" i="9" s="1"/>
  <c r="BI142" i="9"/>
  <c r="BH142" i="9"/>
  <c r="BG142" i="9"/>
  <c r="BF142" i="9"/>
  <c r="R142" i="9"/>
  <c r="Q142" i="9"/>
  <c r="X142" i="9"/>
  <c r="V142" i="9"/>
  <c r="T142" i="9"/>
  <c r="P142" i="9"/>
  <c r="BK142" i="9" s="1"/>
  <c r="BI139" i="9"/>
  <c r="BH139" i="9"/>
  <c r="BG139" i="9"/>
  <c r="BF139" i="9"/>
  <c r="R139" i="9"/>
  <c r="Q139" i="9"/>
  <c r="X139" i="9"/>
  <c r="V139" i="9"/>
  <c r="T139" i="9"/>
  <c r="P139" i="9"/>
  <c r="BK139" i="9"/>
  <c r="K139" i="9"/>
  <c r="BE139" i="9" s="1"/>
  <c r="BI137" i="9"/>
  <c r="BH137" i="9"/>
  <c r="BG137" i="9"/>
  <c r="BF137" i="9"/>
  <c r="R137" i="9"/>
  <c r="Q137" i="9"/>
  <c r="X137" i="9"/>
  <c r="V137" i="9"/>
  <c r="T137" i="9"/>
  <c r="P137" i="9"/>
  <c r="BK137" i="9"/>
  <c r="K137" i="9"/>
  <c r="BE137" i="9" s="1"/>
  <c r="BI135" i="9"/>
  <c r="BH135" i="9"/>
  <c r="BG135" i="9"/>
  <c r="BF135" i="9"/>
  <c r="R135" i="9"/>
  <c r="Q135" i="9"/>
  <c r="X135" i="9"/>
  <c r="V135" i="9"/>
  <c r="T135" i="9"/>
  <c r="P135" i="9"/>
  <c r="BK135" i="9" s="1"/>
  <c r="BI133" i="9"/>
  <c r="BH133" i="9"/>
  <c r="BG133" i="9"/>
  <c r="BF133" i="9"/>
  <c r="R133" i="9"/>
  <c r="Q133" i="9"/>
  <c r="X133" i="9"/>
  <c r="V133" i="9"/>
  <c r="T133" i="9"/>
  <c r="P133" i="9"/>
  <c r="BK133" i="9" s="1"/>
  <c r="BI131" i="9"/>
  <c r="BH131" i="9"/>
  <c r="BG131" i="9"/>
  <c r="BF131" i="9"/>
  <c r="R131" i="9"/>
  <c r="Q131" i="9"/>
  <c r="X131" i="9"/>
  <c r="V131" i="9"/>
  <c r="T131" i="9"/>
  <c r="P131" i="9"/>
  <c r="BK131" i="9"/>
  <c r="K131" i="9"/>
  <c r="BE131" i="9" s="1"/>
  <c r="BI128" i="9"/>
  <c r="BH128" i="9"/>
  <c r="BG128" i="9"/>
  <c r="BF128" i="9"/>
  <c r="R128" i="9"/>
  <c r="Q128" i="9"/>
  <c r="X128" i="9"/>
  <c r="V128" i="9"/>
  <c r="T128" i="9"/>
  <c r="P128" i="9"/>
  <c r="BK128" i="9"/>
  <c r="K128" i="9"/>
  <c r="BE128" i="9" s="1"/>
  <c r="BI125" i="9"/>
  <c r="BH125" i="9"/>
  <c r="BG125" i="9"/>
  <c r="BF125" i="9"/>
  <c r="R125" i="9"/>
  <c r="Q125" i="9"/>
  <c r="X125" i="9"/>
  <c r="V125" i="9"/>
  <c r="T125" i="9"/>
  <c r="P125" i="9"/>
  <c r="BK125" i="9" s="1"/>
  <c r="BI122" i="9"/>
  <c r="F39" i="9" s="1"/>
  <c r="BF102" i="1" s="1"/>
  <c r="BH122" i="9"/>
  <c r="F38" i="9"/>
  <c r="BE102" i="1" s="1"/>
  <c r="BG122" i="9"/>
  <c r="F37" i="9" s="1"/>
  <c r="BD102" i="1" s="1"/>
  <c r="BF122" i="9"/>
  <c r="K36" i="9" s="1"/>
  <c r="AY102" i="1" s="1"/>
  <c r="F36" i="9"/>
  <c r="BC102" i="1" s="1"/>
  <c r="R122" i="9"/>
  <c r="R121" i="9" s="1"/>
  <c r="Q122" i="9"/>
  <c r="Q121" i="9"/>
  <c r="Q120" i="9" s="1"/>
  <c r="X122" i="9"/>
  <c r="X121" i="9" s="1"/>
  <c r="X120" i="9" s="1"/>
  <c r="X119" i="9" s="1"/>
  <c r="V122" i="9"/>
  <c r="V121" i="9" s="1"/>
  <c r="V120" i="9" s="1"/>
  <c r="V119" i="9" s="1"/>
  <c r="T122" i="9"/>
  <c r="T121" i="9" s="1"/>
  <c r="T120" i="9" s="1"/>
  <c r="T119" i="9" s="1"/>
  <c r="AW102" i="1" s="1"/>
  <c r="P122" i="9"/>
  <c r="BK122" i="9" s="1"/>
  <c r="K122" i="9"/>
  <c r="BE122" i="9" s="1"/>
  <c r="I98" i="9"/>
  <c r="F115" i="9"/>
  <c r="F113" i="9"/>
  <c r="E111" i="9"/>
  <c r="F91" i="9"/>
  <c r="F89" i="9"/>
  <c r="E87" i="9"/>
  <c r="J24" i="9"/>
  <c r="E24" i="9"/>
  <c r="J116" i="9" s="1"/>
  <c r="J23" i="9"/>
  <c r="J21" i="9"/>
  <c r="E21" i="9"/>
  <c r="J115" i="9" s="1"/>
  <c r="J20" i="9"/>
  <c r="J18" i="9"/>
  <c r="E18" i="9"/>
  <c r="F116" i="9" s="1"/>
  <c r="F92" i="9"/>
  <c r="J17" i="9"/>
  <c r="J12" i="9"/>
  <c r="J113" i="9" s="1"/>
  <c r="J89" i="9"/>
  <c r="E7" i="9"/>
  <c r="E109" i="9" s="1"/>
  <c r="K39" i="8"/>
  <c r="K38" i="8"/>
  <c r="BA101" i="1" s="1"/>
  <c r="K37" i="8"/>
  <c r="AZ101" i="1"/>
  <c r="BI252" i="8"/>
  <c r="BH252" i="8"/>
  <c r="BG252" i="8"/>
  <c r="BF252" i="8"/>
  <c r="R252" i="8"/>
  <c r="Q252" i="8"/>
  <c r="X252" i="8"/>
  <c r="V252" i="8"/>
  <c r="T252" i="8"/>
  <c r="P252" i="8"/>
  <c r="BK252" i="8" s="1"/>
  <c r="K252" i="8"/>
  <c r="BE252" i="8" s="1"/>
  <c r="BI249" i="8"/>
  <c r="BH249" i="8"/>
  <c r="BG249" i="8"/>
  <c r="BF249" i="8"/>
  <c r="R249" i="8"/>
  <c r="Q249" i="8"/>
  <c r="X249" i="8"/>
  <c r="V249" i="8"/>
  <c r="T249" i="8"/>
  <c r="P249" i="8"/>
  <c r="BK249" i="8"/>
  <c r="K249" i="8"/>
  <c r="BE249" i="8" s="1"/>
  <c r="BI246" i="8"/>
  <c r="BH246" i="8"/>
  <c r="BG246" i="8"/>
  <c r="BF246" i="8"/>
  <c r="R246" i="8"/>
  <c r="Q246" i="8"/>
  <c r="X246" i="8"/>
  <c r="V246" i="8"/>
  <c r="T246" i="8"/>
  <c r="P246" i="8"/>
  <c r="BK246" i="8" s="1"/>
  <c r="BI243" i="8"/>
  <c r="BH243" i="8"/>
  <c r="BG243" i="8"/>
  <c r="BF243" i="8"/>
  <c r="R243" i="8"/>
  <c r="Q243" i="8"/>
  <c r="X243" i="8"/>
  <c r="V243" i="8"/>
  <c r="T243" i="8"/>
  <c r="P243" i="8"/>
  <c r="BK243" i="8" s="1"/>
  <c r="BI240" i="8"/>
  <c r="BH240" i="8"/>
  <c r="BG240" i="8"/>
  <c r="BF240" i="8"/>
  <c r="R240" i="8"/>
  <c r="Q240" i="8"/>
  <c r="X240" i="8"/>
  <c r="V240" i="8"/>
  <c r="T240" i="8"/>
  <c r="P240" i="8"/>
  <c r="BK240" i="8"/>
  <c r="K240" i="8"/>
  <c r="BE240" i="8" s="1"/>
  <c r="BI237" i="8"/>
  <c r="BH237" i="8"/>
  <c r="BG237" i="8"/>
  <c r="BF237" i="8"/>
  <c r="R237" i="8"/>
  <c r="Q237" i="8"/>
  <c r="X237" i="8"/>
  <c r="V237" i="8"/>
  <c r="T237" i="8"/>
  <c r="P237" i="8"/>
  <c r="BK237" i="8"/>
  <c r="K237" i="8"/>
  <c r="BE237" i="8" s="1"/>
  <c r="BI234" i="8"/>
  <c r="BH234" i="8"/>
  <c r="BG234" i="8"/>
  <c r="BF234" i="8"/>
  <c r="R234" i="8"/>
  <c r="Q234" i="8"/>
  <c r="X234" i="8"/>
  <c r="X222" i="8" s="1"/>
  <c r="V234" i="8"/>
  <c r="T234" i="8"/>
  <c r="P234" i="8"/>
  <c r="BK234" i="8" s="1"/>
  <c r="BI231" i="8"/>
  <c r="BH231" i="8"/>
  <c r="BG231" i="8"/>
  <c r="BF231" i="8"/>
  <c r="R231" i="8"/>
  <c r="Q231" i="8"/>
  <c r="X231" i="8"/>
  <c r="V231" i="8"/>
  <c r="T231" i="8"/>
  <c r="P231" i="8"/>
  <c r="BK231" i="8" s="1"/>
  <c r="BI225" i="8"/>
  <c r="BH225" i="8"/>
  <c r="BG225" i="8"/>
  <c r="BF225" i="8"/>
  <c r="R225" i="8"/>
  <c r="R222" i="8" s="1"/>
  <c r="J99" i="8" s="1"/>
  <c r="Q225" i="8"/>
  <c r="X225" i="8"/>
  <c r="V225" i="8"/>
  <c r="T225" i="8"/>
  <c r="T222" i="8" s="1"/>
  <c r="P225" i="8"/>
  <c r="BK225" i="8"/>
  <c r="K225" i="8"/>
  <c r="BE225" i="8" s="1"/>
  <c r="BI223" i="8"/>
  <c r="BH223" i="8"/>
  <c r="BG223" i="8"/>
  <c r="BF223" i="8"/>
  <c r="R223" i="8"/>
  <c r="Q223" i="8"/>
  <c r="Q222" i="8" s="1"/>
  <c r="I99" i="8" s="1"/>
  <c r="X223" i="8"/>
  <c r="V223" i="8"/>
  <c r="V222" i="8" s="1"/>
  <c r="T223" i="8"/>
  <c r="P223" i="8"/>
  <c r="BK223" i="8" s="1"/>
  <c r="K223" i="8"/>
  <c r="BE223" i="8" s="1"/>
  <c r="BI219" i="8"/>
  <c r="BH219" i="8"/>
  <c r="BG219" i="8"/>
  <c r="BF219" i="8"/>
  <c r="R219" i="8"/>
  <c r="Q219" i="8"/>
  <c r="X219" i="8"/>
  <c r="V219" i="8"/>
  <c r="T219" i="8"/>
  <c r="P219" i="8"/>
  <c r="BK219" i="8"/>
  <c r="K219" i="8"/>
  <c r="BE219" i="8" s="1"/>
  <c r="BI217" i="8"/>
  <c r="BH217" i="8"/>
  <c r="BG217" i="8"/>
  <c r="BF217" i="8"/>
  <c r="R217" i="8"/>
  <c r="Q217" i="8"/>
  <c r="X217" i="8"/>
  <c r="V217" i="8"/>
  <c r="T217" i="8"/>
  <c r="P217" i="8"/>
  <c r="BK217" i="8"/>
  <c r="K217" i="8"/>
  <c r="BE217" i="8" s="1"/>
  <c r="BI213" i="8"/>
  <c r="BH213" i="8"/>
  <c r="BG213" i="8"/>
  <c r="BF213" i="8"/>
  <c r="R213" i="8"/>
  <c r="Q213" i="8"/>
  <c r="X213" i="8"/>
  <c r="V213" i="8"/>
  <c r="T213" i="8"/>
  <c r="P213" i="8"/>
  <c r="BK213" i="8" s="1"/>
  <c r="BI211" i="8"/>
  <c r="BH211" i="8"/>
  <c r="BG211" i="8"/>
  <c r="BF211" i="8"/>
  <c r="R211" i="8"/>
  <c r="Q211" i="8"/>
  <c r="X211" i="8"/>
  <c r="V211" i="8"/>
  <c r="T211" i="8"/>
  <c r="P211" i="8"/>
  <c r="BK211" i="8" s="1"/>
  <c r="BI208" i="8"/>
  <c r="BH208" i="8"/>
  <c r="BG208" i="8"/>
  <c r="BF208" i="8"/>
  <c r="R208" i="8"/>
  <c r="Q208" i="8"/>
  <c r="X208" i="8"/>
  <c r="V208" i="8"/>
  <c r="T208" i="8"/>
  <c r="P208" i="8"/>
  <c r="BK208" i="8"/>
  <c r="K208" i="8"/>
  <c r="BE208" i="8" s="1"/>
  <c r="BI206" i="8"/>
  <c r="BH206" i="8"/>
  <c r="BG206" i="8"/>
  <c r="BF206" i="8"/>
  <c r="R206" i="8"/>
  <c r="Q206" i="8"/>
  <c r="X206" i="8"/>
  <c r="V206" i="8"/>
  <c r="T206" i="8"/>
  <c r="P206" i="8"/>
  <c r="BK206" i="8"/>
  <c r="K206" i="8"/>
  <c r="BE206" i="8" s="1"/>
  <c r="BI204" i="8"/>
  <c r="BH204" i="8"/>
  <c r="BG204" i="8"/>
  <c r="BF204" i="8"/>
  <c r="R204" i="8"/>
  <c r="Q204" i="8"/>
  <c r="X204" i="8"/>
  <c r="V204" i="8"/>
  <c r="T204" i="8"/>
  <c r="P204" i="8"/>
  <c r="BK204" i="8" s="1"/>
  <c r="BI202" i="8"/>
  <c r="BH202" i="8"/>
  <c r="BG202" i="8"/>
  <c r="BF202" i="8"/>
  <c r="R202" i="8"/>
  <c r="Q202" i="8"/>
  <c r="X202" i="8"/>
  <c r="V202" i="8"/>
  <c r="T202" i="8"/>
  <c r="P202" i="8"/>
  <c r="BK202" i="8" s="1"/>
  <c r="BI200" i="8"/>
  <c r="BH200" i="8"/>
  <c r="BG200" i="8"/>
  <c r="BF200" i="8"/>
  <c r="R200" i="8"/>
  <c r="Q200" i="8"/>
  <c r="X200" i="8"/>
  <c r="V200" i="8"/>
  <c r="T200" i="8"/>
  <c r="P200" i="8"/>
  <c r="BK200" i="8"/>
  <c r="K200" i="8"/>
  <c r="BE200" i="8" s="1"/>
  <c r="BI198" i="8"/>
  <c r="BH198" i="8"/>
  <c r="BG198" i="8"/>
  <c r="BF198" i="8"/>
  <c r="R198" i="8"/>
  <c r="Q198" i="8"/>
  <c r="X198" i="8"/>
  <c r="V198" i="8"/>
  <c r="T198" i="8"/>
  <c r="P198" i="8"/>
  <c r="BK198" i="8"/>
  <c r="K198" i="8"/>
  <c r="BE198" i="8" s="1"/>
  <c r="BI196" i="8"/>
  <c r="BH196" i="8"/>
  <c r="BG196" i="8"/>
  <c r="BF196" i="8"/>
  <c r="R196" i="8"/>
  <c r="Q196" i="8"/>
  <c r="X196" i="8"/>
  <c r="V196" i="8"/>
  <c r="T196" i="8"/>
  <c r="P196" i="8"/>
  <c r="BK196" i="8" s="1"/>
  <c r="BI194" i="8"/>
  <c r="BH194" i="8"/>
  <c r="BG194" i="8"/>
  <c r="BF194" i="8"/>
  <c r="R194" i="8"/>
  <c r="Q194" i="8"/>
  <c r="X194" i="8"/>
  <c r="V194" i="8"/>
  <c r="T194" i="8"/>
  <c r="P194" i="8"/>
  <c r="BK194" i="8" s="1"/>
  <c r="BI192" i="8"/>
  <c r="BH192" i="8"/>
  <c r="BG192" i="8"/>
  <c r="BF192" i="8"/>
  <c r="R192" i="8"/>
  <c r="Q192" i="8"/>
  <c r="X192" i="8"/>
  <c r="V192" i="8"/>
  <c r="T192" i="8"/>
  <c r="P192" i="8"/>
  <c r="BK192" i="8"/>
  <c r="K192" i="8"/>
  <c r="BE192" i="8" s="1"/>
  <c r="BI190" i="8"/>
  <c r="BH190" i="8"/>
  <c r="BG190" i="8"/>
  <c r="BF190" i="8"/>
  <c r="R190" i="8"/>
  <c r="Q190" i="8"/>
  <c r="X190" i="8"/>
  <c r="V190" i="8"/>
  <c r="T190" i="8"/>
  <c r="P190" i="8"/>
  <c r="BK190" i="8"/>
  <c r="K190" i="8"/>
  <c r="BE190" i="8" s="1"/>
  <c r="BI188" i="8"/>
  <c r="BH188" i="8"/>
  <c r="BG188" i="8"/>
  <c r="BF188" i="8"/>
  <c r="R188" i="8"/>
  <c r="Q188" i="8"/>
  <c r="X188" i="8"/>
  <c r="V188" i="8"/>
  <c r="T188" i="8"/>
  <c r="P188" i="8"/>
  <c r="BK188" i="8" s="1"/>
  <c r="BI186" i="8"/>
  <c r="BH186" i="8"/>
  <c r="BG186" i="8"/>
  <c r="BF186" i="8"/>
  <c r="R186" i="8"/>
  <c r="Q186" i="8"/>
  <c r="X186" i="8"/>
  <c r="V186" i="8"/>
  <c r="T186" i="8"/>
  <c r="P186" i="8"/>
  <c r="BK186" i="8" s="1"/>
  <c r="BI184" i="8"/>
  <c r="BH184" i="8"/>
  <c r="BG184" i="8"/>
  <c r="BF184" i="8"/>
  <c r="R184" i="8"/>
  <c r="Q184" i="8"/>
  <c r="X184" i="8"/>
  <c r="V184" i="8"/>
  <c r="T184" i="8"/>
  <c r="P184" i="8"/>
  <c r="BK184" i="8" s="1"/>
  <c r="K184" i="8"/>
  <c r="BE184" i="8" s="1"/>
  <c r="BI182" i="8"/>
  <c r="BH182" i="8"/>
  <c r="BG182" i="8"/>
  <c r="BF182" i="8"/>
  <c r="R182" i="8"/>
  <c r="Q182" i="8"/>
  <c r="X182" i="8"/>
  <c r="V182" i="8"/>
  <c r="T182" i="8"/>
  <c r="P182" i="8"/>
  <c r="BK182" i="8"/>
  <c r="K182" i="8"/>
  <c r="BE182" i="8" s="1"/>
  <c r="BI180" i="8"/>
  <c r="BH180" i="8"/>
  <c r="BG180" i="8"/>
  <c r="BF180" i="8"/>
  <c r="R180" i="8"/>
  <c r="Q180" i="8"/>
  <c r="X180" i="8"/>
  <c r="V180" i="8"/>
  <c r="T180" i="8"/>
  <c r="P180" i="8"/>
  <c r="BK180" i="8" s="1"/>
  <c r="BI178" i="8"/>
  <c r="BH178" i="8"/>
  <c r="BG178" i="8"/>
  <c r="BF178" i="8"/>
  <c r="R178" i="8"/>
  <c r="Q178" i="8"/>
  <c r="X178" i="8"/>
  <c r="V178" i="8"/>
  <c r="T178" i="8"/>
  <c r="P178" i="8"/>
  <c r="BK178" i="8" s="1"/>
  <c r="BI176" i="8"/>
  <c r="BH176" i="8"/>
  <c r="BG176" i="8"/>
  <c r="BF176" i="8"/>
  <c r="R176" i="8"/>
  <c r="Q176" i="8"/>
  <c r="X176" i="8"/>
  <c r="V176" i="8"/>
  <c r="T176" i="8"/>
  <c r="P176" i="8"/>
  <c r="BK176" i="8"/>
  <c r="K176" i="8"/>
  <c r="BE176" i="8" s="1"/>
  <c r="BI174" i="8"/>
  <c r="BH174" i="8"/>
  <c r="BG174" i="8"/>
  <c r="BF174" i="8"/>
  <c r="R174" i="8"/>
  <c r="Q174" i="8"/>
  <c r="X174" i="8"/>
  <c r="V174" i="8"/>
  <c r="T174" i="8"/>
  <c r="P174" i="8"/>
  <c r="BK174" i="8"/>
  <c r="K174" i="8"/>
  <c r="BE174" i="8" s="1"/>
  <c r="BI172" i="8"/>
  <c r="BH172" i="8"/>
  <c r="BG172" i="8"/>
  <c r="BF172" i="8"/>
  <c r="R172" i="8"/>
  <c r="Q172" i="8"/>
  <c r="X172" i="8"/>
  <c r="V172" i="8"/>
  <c r="T172" i="8"/>
  <c r="P172" i="8"/>
  <c r="BK172" i="8" s="1"/>
  <c r="BI170" i="8"/>
  <c r="BH170" i="8"/>
  <c r="BG170" i="8"/>
  <c r="BF170" i="8"/>
  <c r="R170" i="8"/>
  <c r="Q170" i="8"/>
  <c r="X170" i="8"/>
  <c r="V170" i="8"/>
  <c r="T170" i="8"/>
  <c r="P170" i="8"/>
  <c r="BK170" i="8" s="1"/>
  <c r="BI167" i="8"/>
  <c r="BH167" i="8"/>
  <c r="BG167" i="8"/>
  <c r="BF167" i="8"/>
  <c r="R167" i="8"/>
  <c r="Q167" i="8"/>
  <c r="X167" i="8"/>
  <c r="V167" i="8"/>
  <c r="T167" i="8"/>
  <c r="P167" i="8"/>
  <c r="BK167" i="8"/>
  <c r="K167" i="8"/>
  <c r="BE167" i="8" s="1"/>
  <c r="BI164" i="8"/>
  <c r="BH164" i="8"/>
  <c r="BG164" i="8"/>
  <c r="BF164" i="8"/>
  <c r="R164" i="8"/>
  <c r="Q164" i="8"/>
  <c r="X164" i="8"/>
  <c r="V164" i="8"/>
  <c r="T164" i="8"/>
  <c r="P164" i="8"/>
  <c r="BK164" i="8"/>
  <c r="K164" i="8"/>
  <c r="BE164" i="8" s="1"/>
  <c r="BI162" i="8"/>
  <c r="BH162" i="8"/>
  <c r="BG162" i="8"/>
  <c r="BF162" i="8"/>
  <c r="R162" i="8"/>
  <c r="Q162" i="8"/>
  <c r="X162" i="8"/>
  <c r="V162" i="8"/>
  <c r="T162" i="8"/>
  <c r="P162" i="8"/>
  <c r="BK162" i="8" s="1"/>
  <c r="BI159" i="8"/>
  <c r="BH159" i="8"/>
  <c r="BG159" i="8"/>
  <c r="BF159" i="8"/>
  <c r="R159" i="8"/>
  <c r="Q159" i="8"/>
  <c r="X159" i="8"/>
  <c r="V159" i="8"/>
  <c r="T159" i="8"/>
  <c r="P159" i="8"/>
  <c r="BK159" i="8" s="1"/>
  <c r="BI157" i="8"/>
  <c r="BH157" i="8"/>
  <c r="BG157" i="8"/>
  <c r="BF157" i="8"/>
  <c r="R157" i="8"/>
  <c r="Q157" i="8"/>
  <c r="X157" i="8"/>
  <c r="V157" i="8"/>
  <c r="T157" i="8"/>
  <c r="P157" i="8"/>
  <c r="BK157" i="8"/>
  <c r="K157" i="8"/>
  <c r="BE157" i="8" s="1"/>
  <c r="BI154" i="8"/>
  <c r="BH154" i="8"/>
  <c r="BG154" i="8"/>
  <c r="BF154" i="8"/>
  <c r="R154" i="8"/>
  <c r="Q154" i="8"/>
  <c r="X154" i="8"/>
  <c r="V154" i="8"/>
  <c r="T154" i="8"/>
  <c r="P154" i="8"/>
  <c r="BK154" i="8"/>
  <c r="K154" i="8"/>
  <c r="BE154" i="8" s="1"/>
  <c r="BI152" i="8"/>
  <c r="BH152" i="8"/>
  <c r="BG152" i="8"/>
  <c r="BF152" i="8"/>
  <c r="R152" i="8"/>
  <c r="Q152" i="8"/>
  <c r="X152" i="8"/>
  <c r="V152" i="8"/>
  <c r="T152" i="8"/>
  <c r="P152" i="8"/>
  <c r="BK152" i="8" s="1"/>
  <c r="BI149" i="8"/>
  <c r="BH149" i="8"/>
  <c r="BG149" i="8"/>
  <c r="BF149" i="8"/>
  <c r="R149" i="8"/>
  <c r="Q149" i="8"/>
  <c r="X149" i="8"/>
  <c r="V149" i="8"/>
  <c r="T149" i="8"/>
  <c r="P149" i="8"/>
  <c r="BK149" i="8" s="1"/>
  <c r="BI146" i="8"/>
  <c r="BH146" i="8"/>
  <c r="BG146" i="8"/>
  <c r="BF146" i="8"/>
  <c r="R146" i="8"/>
  <c r="Q146" i="8"/>
  <c r="X146" i="8"/>
  <c r="V146" i="8"/>
  <c r="T146" i="8"/>
  <c r="P146" i="8"/>
  <c r="BK146" i="8"/>
  <c r="K146" i="8"/>
  <c r="BE146" i="8" s="1"/>
  <c r="BI144" i="8"/>
  <c r="BH144" i="8"/>
  <c r="BG144" i="8"/>
  <c r="BF144" i="8"/>
  <c r="R144" i="8"/>
  <c r="Q144" i="8"/>
  <c r="X144" i="8"/>
  <c r="V144" i="8"/>
  <c r="T144" i="8"/>
  <c r="P144" i="8"/>
  <c r="BK144" i="8"/>
  <c r="K144" i="8"/>
  <c r="BE144" i="8" s="1"/>
  <c r="BI141" i="8"/>
  <c r="BH141" i="8"/>
  <c r="BG141" i="8"/>
  <c r="BF141" i="8"/>
  <c r="R141" i="8"/>
  <c r="Q141" i="8"/>
  <c r="X141" i="8"/>
  <c r="V141" i="8"/>
  <c r="T141" i="8"/>
  <c r="P141" i="8"/>
  <c r="BI138" i="8"/>
  <c r="BH138" i="8"/>
  <c r="BG138" i="8"/>
  <c r="BF138" i="8"/>
  <c r="R138" i="8"/>
  <c r="Q138" i="8"/>
  <c r="X138" i="8"/>
  <c r="V138" i="8"/>
  <c r="T138" i="8"/>
  <c r="P138" i="8"/>
  <c r="BI136" i="8"/>
  <c r="BH136" i="8"/>
  <c r="BG136" i="8"/>
  <c r="BF136" i="8"/>
  <c r="R136" i="8"/>
  <c r="Q136" i="8"/>
  <c r="X136" i="8"/>
  <c r="V136" i="8"/>
  <c r="T136" i="8"/>
  <c r="P136" i="8"/>
  <c r="BK136" i="8"/>
  <c r="K136" i="8"/>
  <c r="BE136" i="8" s="1"/>
  <c r="BI134" i="8"/>
  <c r="BH134" i="8"/>
  <c r="BG134" i="8"/>
  <c r="BF134" i="8"/>
  <c r="R134" i="8"/>
  <c r="Q134" i="8"/>
  <c r="X134" i="8"/>
  <c r="V134" i="8"/>
  <c r="T134" i="8"/>
  <c r="P134" i="8"/>
  <c r="BK134" i="8"/>
  <c r="K134" i="8"/>
  <c r="BE134" i="8" s="1"/>
  <c r="BI132" i="8"/>
  <c r="BH132" i="8"/>
  <c r="BG132" i="8"/>
  <c r="BF132" i="8"/>
  <c r="R132" i="8"/>
  <c r="Q132" i="8"/>
  <c r="X132" i="8"/>
  <c r="V132" i="8"/>
  <c r="T132" i="8"/>
  <c r="P132" i="8"/>
  <c r="K132" i="8" s="1"/>
  <c r="BE132" i="8" s="1"/>
  <c r="BK132" i="8"/>
  <c r="BI130" i="8"/>
  <c r="BH130" i="8"/>
  <c r="BG130" i="8"/>
  <c r="BF130" i="8"/>
  <c r="R130" i="8"/>
  <c r="Q130" i="8"/>
  <c r="X130" i="8"/>
  <c r="V130" i="8"/>
  <c r="T130" i="8"/>
  <c r="P130" i="8"/>
  <c r="BI128" i="8"/>
  <c r="F39" i="8" s="1"/>
  <c r="BF101" i="1" s="1"/>
  <c r="BH128" i="8"/>
  <c r="BG128" i="8"/>
  <c r="BF128" i="8"/>
  <c r="R128" i="8"/>
  <c r="Q128" i="8"/>
  <c r="X128" i="8"/>
  <c r="V128" i="8"/>
  <c r="T128" i="8"/>
  <c r="P128" i="8"/>
  <c r="BK128" i="8"/>
  <c r="K128" i="8"/>
  <c r="BE128" i="8"/>
  <c r="BI125" i="8"/>
  <c r="BH125" i="8"/>
  <c r="BG125" i="8"/>
  <c r="BF125" i="8"/>
  <c r="R125" i="8"/>
  <c r="Q125" i="8"/>
  <c r="X125" i="8"/>
  <c r="X121" i="8" s="1"/>
  <c r="X120" i="8" s="1"/>
  <c r="X119" i="8" s="1"/>
  <c r="V125" i="8"/>
  <c r="T125" i="8"/>
  <c r="P125" i="8"/>
  <c r="BK125" i="8"/>
  <c r="K125" i="8"/>
  <c r="BE125" i="8" s="1"/>
  <c r="BI122" i="8"/>
  <c r="BH122" i="8"/>
  <c r="F38" i="8" s="1"/>
  <c r="BE101" i="1" s="1"/>
  <c r="BG122" i="8"/>
  <c r="BF122" i="8"/>
  <c r="K36" i="8"/>
  <c r="AY101" i="1" s="1"/>
  <c r="R122" i="8"/>
  <c r="Q122" i="8"/>
  <c r="Q121" i="8" s="1"/>
  <c r="I98" i="8" s="1"/>
  <c r="X122" i="8"/>
  <c r="V122" i="8"/>
  <c r="V121" i="8"/>
  <c r="V120" i="8" s="1"/>
  <c r="V119" i="8" s="1"/>
  <c r="T122" i="8"/>
  <c r="T121" i="8"/>
  <c r="T120" i="8"/>
  <c r="T119" i="8" s="1"/>
  <c r="AW101" i="1" s="1"/>
  <c r="P122" i="8"/>
  <c r="K122" i="8" s="1"/>
  <c r="BE122" i="8"/>
  <c r="F115" i="8"/>
  <c r="F113" i="8"/>
  <c r="E111" i="8"/>
  <c r="F91" i="8"/>
  <c r="F89" i="8"/>
  <c r="E87" i="8"/>
  <c r="J24" i="8"/>
  <c r="E24" i="8"/>
  <c r="J116" i="8"/>
  <c r="J92" i="8"/>
  <c r="J23" i="8"/>
  <c r="J21" i="8"/>
  <c r="E21" i="8"/>
  <c r="J91" i="8" s="1"/>
  <c r="J20" i="8"/>
  <c r="J18" i="8"/>
  <c r="E18" i="8"/>
  <c r="J17" i="8"/>
  <c r="J12" i="8"/>
  <c r="E7" i="8"/>
  <c r="E85" i="8" s="1"/>
  <c r="E109" i="8"/>
  <c r="K39" i="7"/>
  <c r="K38" i="7"/>
  <c r="BA100" i="1"/>
  <c r="K37" i="7"/>
  <c r="AZ100" i="1"/>
  <c r="BI207" i="7"/>
  <c r="BH207" i="7"/>
  <c r="BG207" i="7"/>
  <c r="BF207" i="7"/>
  <c r="R207" i="7"/>
  <c r="Q207" i="7"/>
  <c r="X207" i="7"/>
  <c r="V207" i="7"/>
  <c r="T207" i="7"/>
  <c r="P207" i="7"/>
  <c r="BI204" i="7"/>
  <c r="BH204" i="7"/>
  <c r="BG204" i="7"/>
  <c r="BF204" i="7"/>
  <c r="R204" i="7"/>
  <c r="Q204" i="7"/>
  <c r="X204" i="7"/>
  <c r="V204" i="7"/>
  <c r="T204" i="7"/>
  <c r="P204" i="7"/>
  <c r="BK204" i="7"/>
  <c r="K204" i="7"/>
  <c r="BE204" i="7" s="1"/>
  <c r="BI201" i="7"/>
  <c r="BH201" i="7"/>
  <c r="BG201" i="7"/>
  <c r="BF201" i="7"/>
  <c r="R201" i="7"/>
  <c r="Q201" i="7"/>
  <c r="X201" i="7"/>
  <c r="V201" i="7"/>
  <c r="T201" i="7"/>
  <c r="P201" i="7"/>
  <c r="BK201" i="7"/>
  <c r="K201" i="7"/>
  <c r="BE201" i="7" s="1"/>
  <c r="BI198" i="7"/>
  <c r="BH198" i="7"/>
  <c r="BG198" i="7"/>
  <c r="BF198" i="7"/>
  <c r="R198" i="7"/>
  <c r="Q198" i="7"/>
  <c r="X198" i="7"/>
  <c r="V198" i="7"/>
  <c r="T198" i="7"/>
  <c r="P198" i="7"/>
  <c r="K198" i="7" s="1"/>
  <c r="BE198" i="7" s="1"/>
  <c r="BK198" i="7"/>
  <c r="BI195" i="7"/>
  <c r="BH195" i="7"/>
  <c r="BG195" i="7"/>
  <c r="BF195" i="7"/>
  <c r="R195" i="7"/>
  <c r="Q195" i="7"/>
  <c r="X195" i="7"/>
  <c r="V195" i="7"/>
  <c r="T195" i="7"/>
  <c r="P195" i="7"/>
  <c r="BI192" i="7"/>
  <c r="BH192" i="7"/>
  <c r="BG192" i="7"/>
  <c r="BF192" i="7"/>
  <c r="R192" i="7"/>
  <c r="R184" i="7" s="1"/>
  <c r="J99" i="7" s="1"/>
  <c r="Q192" i="7"/>
  <c r="X192" i="7"/>
  <c r="V192" i="7"/>
  <c r="T192" i="7"/>
  <c r="T184" i="7" s="1"/>
  <c r="P192" i="7"/>
  <c r="BK192" i="7" s="1"/>
  <c r="K192" i="7"/>
  <c r="BE192" i="7"/>
  <c r="BI187" i="7"/>
  <c r="BH187" i="7"/>
  <c r="BG187" i="7"/>
  <c r="BF187" i="7"/>
  <c r="R187" i="7"/>
  <c r="Q187" i="7"/>
  <c r="X187" i="7"/>
  <c r="V187" i="7"/>
  <c r="T187" i="7"/>
  <c r="P187" i="7"/>
  <c r="BK187" i="7"/>
  <c r="K187" i="7"/>
  <c r="BE187" i="7" s="1"/>
  <c r="BI185" i="7"/>
  <c r="BH185" i="7"/>
  <c r="BG185" i="7"/>
  <c r="BF185" i="7"/>
  <c r="R185" i="7"/>
  <c r="Q185" i="7"/>
  <c r="X185" i="7"/>
  <c r="X184" i="7"/>
  <c r="V185" i="7"/>
  <c r="T185" i="7"/>
  <c r="P185" i="7"/>
  <c r="BK185" i="7" s="1"/>
  <c r="BI182" i="7"/>
  <c r="BH182" i="7"/>
  <c r="BG182" i="7"/>
  <c r="BF182" i="7"/>
  <c r="R182" i="7"/>
  <c r="Q182" i="7"/>
  <c r="X182" i="7"/>
  <c r="V182" i="7"/>
  <c r="T182" i="7"/>
  <c r="P182" i="7"/>
  <c r="BK182" i="7"/>
  <c r="K182" i="7"/>
  <c r="BE182" i="7" s="1"/>
  <c r="BI180" i="7"/>
  <c r="BH180" i="7"/>
  <c r="BG180" i="7"/>
  <c r="BF180" i="7"/>
  <c r="R180" i="7"/>
  <c r="Q180" i="7"/>
  <c r="X180" i="7"/>
  <c r="V180" i="7"/>
  <c r="T180" i="7"/>
  <c r="P180" i="7"/>
  <c r="K180" i="7" s="1"/>
  <c r="BE180" i="7" s="1"/>
  <c r="BK180" i="7"/>
  <c r="BI178" i="7"/>
  <c r="BH178" i="7"/>
  <c r="BG178" i="7"/>
  <c r="BF178" i="7"/>
  <c r="R178" i="7"/>
  <c r="Q178" i="7"/>
  <c r="X178" i="7"/>
  <c r="V178" i="7"/>
  <c r="T178" i="7"/>
  <c r="P178" i="7"/>
  <c r="BI176" i="7"/>
  <c r="BH176" i="7"/>
  <c r="BG176" i="7"/>
  <c r="BF176" i="7"/>
  <c r="R176" i="7"/>
  <c r="Q176" i="7"/>
  <c r="X176" i="7"/>
  <c r="V176" i="7"/>
  <c r="T176" i="7"/>
  <c r="P176" i="7"/>
  <c r="BK176" i="7"/>
  <c r="K176" i="7"/>
  <c r="BE176" i="7"/>
  <c r="BI174" i="7"/>
  <c r="BH174" i="7"/>
  <c r="BG174" i="7"/>
  <c r="BF174" i="7"/>
  <c r="R174" i="7"/>
  <c r="Q174" i="7"/>
  <c r="X174" i="7"/>
  <c r="V174" i="7"/>
  <c r="T174" i="7"/>
  <c r="P174" i="7"/>
  <c r="BK174" i="7"/>
  <c r="K174" i="7"/>
  <c r="BE174" i="7" s="1"/>
  <c r="BI172" i="7"/>
  <c r="BH172" i="7"/>
  <c r="BG172" i="7"/>
  <c r="BF172" i="7"/>
  <c r="R172" i="7"/>
  <c r="Q172" i="7"/>
  <c r="X172" i="7"/>
  <c r="V172" i="7"/>
  <c r="T172" i="7"/>
  <c r="P172" i="7"/>
  <c r="K172" i="7" s="1"/>
  <c r="BE172" i="7" s="1"/>
  <c r="BK172" i="7"/>
  <c r="BI170" i="7"/>
  <c r="BH170" i="7"/>
  <c r="BG170" i="7"/>
  <c r="BF170" i="7"/>
  <c r="R170" i="7"/>
  <c r="Q170" i="7"/>
  <c r="X170" i="7"/>
  <c r="V170" i="7"/>
  <c r="T170" i="7"/>
  <c r="P170" i="7"/>
  <c r="BI168" i="7"/>
  <c r="BH168" i="7"/>
  <c r="BG168" i="7"/>
  <c r="BF168" i="7"/>
  <c r="R168" i="7"/>
  <c r="Q168" i="7"/>
  <c r="X168" i="7"/>
  <c r="V168" i="7"/>
  <c r="T168" i="7"/>
  <c r="P168" i="7"/>
  <c r="BK168" i="7" s="1"/>
  <c r="K168" i="7"/>
  <c r="BE168" i="7" s="1"/>
  <c r="BI166" i="7"/>
  <c r="BH166" i="7"/>
  <c r="BG166" i="7"/>
  <c r="BF166" i="7"/>
  <c r="R166" i="7"/>
  <c r="Q166" i="7"/>
  <c r="X166" i="7"/>
  <c r="V166" i="7"/>
  <c r="T166" i="7"/>
  <c r="P166" i="7"/>
  <c r="BK166" i="7"/>
  <c r="K166" i="7"/>
  <c r="BE166" i="7" s="1"/>
  <c r="BI164" i="7"/>
  <c r="BH164" i="7"/>
  <c r="BG164" i="7"/>
  <c r="BF164" i="7"/>
  <c r="R164" i="7"/>
  <c r="Q164" i="7"/>
  <c r="X164" i="7"/>
  <c r="V164" i="7"/>
  <c r="T164" i="7"/>
  <c r="P164" i="7"/>
  <c r="K164" i="7" s="1"/>
  <c r="BE164" i="7" s="1"/>
  <c r="BK164" i="7"/>
  <c r="BI162" i="7"/>
  <c r="BH162" i="7"/>
  <c r="BG162" i="7"/>
  <c r="BF162" i="7"/>
  <c r="R162" i="7"/>
  <c r="Q162" i="7"/>
  <c r="X162" i="7"/>
  <c r="V162" i="7"/>
  <c r="T162" i="7"/>
  <c r="P162" i="7"/>
  <c r="BI160" i="7"/>
  <c r="BH160" i="7"/>
  <c r="BG160" i="7"/>
  <c r="BF160" i="7"/>
  <c r="R160" i="7"/>
  <c r="Q160" i="7"/>
  <c r="X160" i="7"/>
  <c r="V160" i="7"/>
  <c r="T160" i="7"/>
  <c r="P160" i="7"/>
  <c r="BK160" i="7" s="1"/>
  <c r="K160" i="7"/>
  <c r="BE160" i="7"/>
  <c r="BI158" i="7"/>
  <c r="BH158" i="7"/>
  <c r="BG158" i="7"/>
  <c r="BF158" i="7"/>
  <c r="R158" i="7"/>
  <c r="Q158" i="7"/>
  <c r="X158" i="7"/>
  <c r="V158" i="7"/>
  <c r="T158" i="7"/>
  <c r="P158" i="7"/>
  <c r="BK158" i="7"/>
  <c r="K158" i="7"/>
  <c r="BE158" i="7" s="1"/>
  <c r="BI156" i="7"/>
  <c r="BH156" i="7"/>
  <c r="BG156" i="7"/>
  <c r="BF156" i="7"/>
  <c r="R156" i="7"/>
  <c r="Q156" i="7"/>
  <c r="X156" i="7"/>
  <c r="V156" i="7"/>
  <c r="T156" i="7"/>
  <c r="P156" i="7"/>
  <c r="K156" i="7" s="1"/>
  <c r="BE156" i="7" s="1"/>
  <c r="BI154" i="7"/>
  <c r="BH154" i="7"/>
  <c r="BG154" i="7"/>
  <c r="BF154" i="7"/>
  <c r="R154" i="7"/>
  <c r="Q154" i="7"/>
  <c r="X154" i="7"/>
  <c r="V154" i="7"/>
  <c r="T154" i="7"/>
  <c r="P154" i="7"/>
  <c r="BK154" i="7" s="1"/>
  <c r="BI152" i="7"/>
  <c r="BH152" i="7"/>
  <c r="BG152" i="7"/>
  <c r="BF152" i="7"/>
  <c r="R152" i="7"/>
  <c r="Q152" i="7"/>
  <c r="X152" i="7"/>
  <c r="V152" i="7"/>
  <c r="T152" i="7"/>
  <c r="P152" i="7"/>
  <c r="BK152" i="7" s="1"/>
  <c r="BI150" i="7"/>
  <c r="BH150" i="7"/>
  <c r="BG150" i="7"/>
  <c r="BF150" i="7"/>
  <c r="R150" i="7"/>
  <c r="Q150" i="7"/>
  <c r="X150" i="7"/>
  <c r="V150" i="7"/>
  <c r="T150" i="7"/>
  <c r="P150" i="7"/>
  <c r="BK150" i="7" s="1"/>
  <c r="K150" i="7"/>
  <c r="BE150" i="7" s="1"/>
  <c r="BI147" i="7"/>
  <c r="BH147" i="7"/>
  <c r="BG147" i="7"/>
  <c r="BF147" i="7"/>
  <c r="R147" i="7"/>
  <c r="Q147" i="7"/>
  <c r="X147" i="7"/>
  <c r="V147" i="7"/>
  <c r="T147" i="7"/>
  <c r="P147" i="7"/>
  <c r="BK147" i="7"/>
  <c r="K147" i="7"/>
  <c r="BE147" i="7" s="1"/>
  <c r="BI145" i="7"/>
  <c r="BH145" i="7"/>
  <c r="BG145" i="7"/>
  <c r="BF145" i="7"/>
  <c r="R145" i="7"/>
  <c r="Q145" i="7"/>
  <c r="X145" i="7"/>
  <c r="V145" i="7"/>
  <c r="T145" i="7"/>
  <c r="P145" i="7"/>
  <c r="BK145" i="7" s="1"/>
  <c r="BI142" i="7"/>
  <c r="BH142" i="7"/>
  <c r="BG142" i="7"/>
  <c r="BF142" i="7"/>
  <c r="R142" i="7"/>
  <c r="Q142" i="7"/>
  <c r="X142" i="7"/>
  <c r="V142" i="7"/>
  <c r="T142" i="7"/>
  <c r="P142" i="7"/>
  <c r="BK142" i="7" s="1"/>
  <c r="BI139" i="7"/>
  <c r="BH139" i="7"/>
  <c r="BG139" i="7"/>
  <c r="BF139" i="7"/>
  <c r="R139" i="7"/>
  <c r="Q139" i="7"/>
  <c r="X139" i="7"/>
  <c r="V139" i="7"/>
  <c r="T139" i="7"/>
  <c r="P139" i="7"/>
  <c r="BK139" i="7" s="1"/>
  <c r="K139" i="7"/>
  <c r="BE139" i="7" s="1"/>
  <c r="BI137" i="7"/>
  <c r="BH137" i="7"/>
  <c r="BG137" i="7"/>
  <c r="BF137" i="7"/>
  <c r="R137" i="7"/>
  <c r="Q137" i="7"/>
  <c r="X137" i="7"/>
  <c r="V137" i="7"/>
  <c r="T137" i="7"/>
  <c r="P137" i="7"/>
  <c r="BK137" i="7"/>
  <c r="K137" i="7"/>
  <c r="BE137" i="7" s="1"/>
  <c r="BI135" i="7"/>
  <c r="BH135" i="7"/>
  <c r="BG135" i="7"/>
  <c r="BF135" i="7"/>
  <c r="R135" i="7"/>
  <c r="Q135" i="7"/>
  <c r="X135" i="7"/>
  <c r="V135" i="7"/>
  <c r="T135" i="7"/>
  <c r="P135" i="7"/>
  <c r="BK135" i="7" s="1"/>
  <c r="BI133" i="7"/>
  <c r="BH133" i="7"/>
  <c r="BG133" i="7"/>
  <c r="BF133" i="7"/>
  <c r="R133" i="7"/>
  <c r="Q133" i="7"/>
  <c r="X133" i="7"/>
  <c r="V133" i="7"/>
  <c r="T133" i="7"/>
  <c r="P133" i="7"/>
  <c r="BK133" i="7" s="1"/>
  <c r="BI131" i="7"/>
  <c r="BH131" i="7"/>
  <c r="BG131" i="7"/>
  <c r="BF131" i="7"/>
  <c r="R131" i="7"/>
  <c r="Q131" i="7"/>
  <c r="X131" i="7"/>
  <c r="V131" i="7"/>
  <c r="T131" i="7"/>
  <c r="P131" i="7"/>
  <c r="BK131" i="7" s="1"/>
  <c r="K131" i="7"/>
  <c r="BE131" i="7" s="1"/>
  <c r="BI128" i="7"/>
  <c r="BH128" i="7"/>
  <c r="BG128" i="7"/>
  <c r="BF128" i="7"/>
  <c r="R128" i="7"/>
  <c r="Q128" i="7"/>
  <c r="X128" i="7"/>
  <c r="V128" i="7"/>
  <c r="T128" i="7"/>
  <c r="P128" i="7"/>
  <c r="BK128" i="7"/>
  <c r="K128" i="7"/>
  <c r="BE128" i="7" s="1"/>
  <c r="BI125" i="7"/>
  <c r="BH125" i="7"/>
  <c r="BG125" i="7"/>
  <c r="BF125" i="7"/>
  <c r="R125" i="7"/>
  <c r="Q125" i="7"/>
  <c r="X125" i="7"/>
  <c r="V125" i="7"/>
  <c r="T125" i="7"/>
  <c r="P125" i="7"/>
  <c r="BK125" i="7" s="1"/>
  <c r="BI122" i="7"/>
  <c r="F39" i="7" s="1"/>
  <c r="BF100" i="1" s="1"/>
  <c r="BH122" i="7"/>
  <c r="F38" i="7"/>
  <c r="BE100" i="1" s="1"/>
  <c r="BG122" i="7"/>
  <c r="F37" i="7" s="1"/>
  <c r="BD100" i="1" s="1"/>
  <c r="BF122" i="7"/>
  <c r="K36" i="7" s="1"/>
  <c r="AY100" i="1" s="1"/>
  <c r="F36" i="7"/>
  <c r="BC100" i="1" s="1"/>
  <c r="R122" i="7"/>
  <c r="R121" i="7" s="1"/>
  <c r="Q122" i="7"/>
  <c r="Q121" i="7"/>
  <c r="Q120" i="7" s="1"/>
  <c r="X122" i="7"/>
  <c r="X121" i="7" s="1"/>
  <c r="X120" i="7" s="1"/>
  <c r="X119" i="7" s="1"/>
  <c r="V122" i="7"/>
  <c r="V121" i="7" s="1"/>
  <c r="V120" i="7" s="1"/>
  <c r="T122" i="7"/>
  <c r="T121" i="7" s="1"/>
  <c r="T120" i="7" s="1"/>
  <c r="T119" i="7" s="1"/>
  <c r="AW100" i="1" s="1"/>
  <c r="P122" i="7"/>
  <c r="BK122" i="7" s="1"/>
  <c r="K122" i="7"/>
  <c r="BE122" i="7" s="1"/>
  <c r="I98" i="7"/>
  <c r="F115" i="7"/>
  <c r="F113" i="7"/>
  <c r="E111" i="7"/>
  <c r="F91" i="7"/>
  <c r="F89" i="7"/>
  <c r="E87" i="7"/>
  <c r="J24" i="7"/>
  <c r="E24" i="7"/>
  <c r="J116" i="7" s="1"/>
  <c r="J23" i="7"/>
  <c r="J21" i="7"/>
  <c r="E21" i="7"/>
  <c r="J115" i="7" s="1"/>
  <c r="J20" i="7"/>
  <c r="J18" i="7"/>
  <c r="E18" i="7"/>
  <c r="F116" i="7" s="1"/>
  <c r="F92" i="7"/>
  <c r="J17" i="7"/>
  <c r="J12" i="7"/>
  <c r="J113" i="7" s="1"/>
  <c r="J89" i="7"/>
  <c r="E7" i="7"/>
  <c r="E109" i="7" s="1"/>
  <c r="K39" i="6"/>
  <c r="K38" i="6"/>
  <c r="BA99" i="1" s="1"/>
  <c r="K37" i="6"/>
  <c r="AZ99" i="1"/>
  <c r="BI206" i="6"/>
  <c r="BH206" i="6"/>
  <c r="BG206" i="6"/>
  <c r="BF206" i="6"/>
  <c r="R206" i="6"/>
  <c r="Q206" i="6"/>
  <c r="X206" i="6"/>
  <c r="V206" i="6"/>
  <c r="T206" i="6"/>
  <c r="P206" i="6"/>
  <c r="BK206" i="6" s="1"/>
  <c r="K206" i="6"/>
  <c r="BE206" i="6" s="1"/>
  <c r="BI203" i="6"/>
  <c r="BH203" i="6"/>
  <c r="BG203" i="6"/>
  <c r="BF203" i="6"/>
  <c r="R203" i="6"/>
  <c r="Q203" i="6"/>
  <c r="X203" i="6"/>
  <c r="V203" i="6"/>
  <c r="T203" i="6"/>
  <c r="P203" i="6"/>
  <c r="BK203" i="6"/>
  <c r="K203" i="6"/>
  <c r="BE203" i="6" s="1"/>
  <c r="BI200" i="6"/>
  <c r="BH200" i="6"/>
  <c r="BG200" i="6"/>
  <c r="BF200" i="6"/>
  <c r="R200" i="6"/>
  <c r="Q200" i="6"/>
  <c r="X200" i="6"/>
  <c r="V200" i="6"/>
  <c r="T200" i="6"/>
  <c r="P200" i="6"/>
  <c r="BK200" i="6" s="1"/>
  <c r="BI197" i="6"/>
  <c r="BH197" i="6"/>
  <c r="BG197" i="6"/>
  <c r="BF197" i="6"/>
  <c r="R197" i="6"/>
  <c r="Q197" i="6"/>
  <c r="X197" i="6"/>
  <c r="V197" i="6"/>
  <c r="T197" i="6"/>
  <c r="P197" i="6"/>
  <c r="BK197" i="6" s="1"/>
  <c r="BI194" i="6"/>
  <c r="BH194" i="6"/>
  <c r="BG194" i="6"/>
  <c r="BF194" i="6"/>
  <c r="R194" i="6"/>
  <c r="Q194" i="6"/>
  <c r="X194" i="6"/>
  <c r="V194" i="6"/>
  <c r="T194" i="6"/>
  <c r="P194" i="6"/>
  <c r="BK194" i="6" s="1"/>
  <c r="K194" i="6"/>
  <c r="BE194" i="6" s="1"/>
  <c r="BI191" i="6"/>
  <c r="BH191" i="6"/>
  <c r="BG191" i="6"/>
  <c r="BF191" i="6"/>
  <c r="R191" i="6"/>
  <c r="Q191" i="6"/>
  <c r="X191" i="6"/>
  <c r="V191" i="6"/>
  <c r="T191" i="6"/>
  <c r="P191" i="6"/>
  <c r="BK191" i="6"/>
  <c r="K191" i="6"/>
  <c r="BE191" i="6" s="1"/>
  <c r="BI186" i="6"/>
  <c r="BH186" i="6"/>
  <c r="BG186" i="6"/>
  <c r="BF186" i="6"/>
  <c r="R186" i="6"/>
  <c r="Q186" i="6"/>
  <c r="X186" i="6"/>
  <c r="V186" i="6"/>
  <c r="T186" i="6"/>
  <c r="P186" i="6"/>
  <c r="BK186" i="6" s="1"/>
  <c r="BI184" i="6"/>
  <c r="BH184" i="6"/>
  <c r="BG184" i="6"/>
  <c r="BF184" i="6"/>
  <c r="R184" i="6"/>
  <c r="R183" i="6" s="1"/>
  <c r="J99" i="6" s="1"/>
  <c r="Q184" i="6"/>
  <c r="Q183" i="6" s="1"/>
  <c r="I99" i="6" s="1"/>
  <c r="X184" i="6"/>
  <c r="X183" i="6" s="1"/>
  <c r="V184" i="6"/>
  <c r="V183" i="6" s="1"/>
  <c r="T184" i="6"/>
  <c r="T183" i="6" s="1"/>
  <c r="P184" i="6"/>
  <c r="BK184" i="6" s="1"/>
  <c r="BK183" i="6" s="1"/>
  <c r="K183" i="6" s="1"/>
  <c r="K99" i="6" s="1"/>
  <c r="K184" i="6"/>
  <c r="BE184" i="6" s="1"/>
  <c r="BI181" i="6"/>
  <c r="BH181" i="6"/>
  <c r="BG181" i="6"/>
  <c r="BF181" i="6"/>
  <c r="R181" i="6"/>
  <c r="Q181" i="6"/>
  <c r="X181" i="6"/>
  <c r="V181" i="6"/>
  <c r="T181" i="6"/>
  <c r="P181" i="6"/>
  <c r="BK181" i="6" s="1"/>
  <c r="BI179" i="6"/>
  <c r="BH179" i="6"/>
  <c r="BG179" i="6"/>
  <c r="BF179" i="6"/>
  <c r="R179" i="6"/>
  <c r="Q179" i="6"/>
  <c r="X179" i="6"/>
  <c r="V179" i="6"/>
  <c r="T179" i="6"/>
  <c r="P179" i="6"/>
  <c r="BK179" i="6" s="1"/>
  <c r="BI177" i="6"/>
  <c r="BH177" i="6"/>
  <c r="BG177" i="6"/>
  <c r="BF177" i="6"/>
  <c r="R177" i="6"/>
  <c r="Q177" i="6"/>
  <c r="X177" i="6"/>
  <c r="V177" i="6"/>
  <c r="T177" i="6"/>
  <c r="P177" i="6"/>
  <c r="BK177" i="6"/>
  <c r="K177" i="6"/>
  <c r="BE177" i="6" s="1"/>
  <c r="BI175" i="6"/>
  <c r="BH175" i="6"/>
  <c r="BG175" i="6"/>
  <c r="BF175" i="6"/>
  <c r="R175" i="6"/>
  <c r="Q175" i="6"/>
  <c r="X175" i="6"/>
  <c r="V175" i="6"/>
  <c r="T175" i="6"/>
  <c r="P175" i="6"/>
  <c r="BK175" i="6"/>
  <c r="K175" i="6"/>
  <c r="BE175" i="6" s="1"/>
  <c r="BI173" i="6"/>
  <c r="BH173" i="6"/>
  <c r="BG173" i="6"/>
  <c r="BF173" i="6"/>
  <c r="R173" i="6"/>
  <c r="Q173" i="6"/>
  <c r="X173" i="6"/>
  <c r="V173" i="6"/>
  <c r="T173" i="6"/>
  <c r="P173" i="6"/>
  <c r="BK173" i="6" s="1"/>
  <c r="BI171" i="6"/>
  <c r="BH171" i="6"/>
  <c r="BG171" i="6"/>
  <c r="BF171" i="6"/>
  <c r="R171" i="6"/>
  <c r="Q171" i="6"/>
  <c r="X171" i="6"/>
  <c r="V171" i="6"/>
  <c r="T171" i="6"/>
  <c r="P171" i="6"/>
  <c r="BK171" i="6" s="1"/>
  <c r="BI169" i="6"/>
  <c r="BH169" i="6"/>
  <c r="BG169" i="6"/>
  <c r="BF169" i="6"/>
  <c r="R169" i="6"/>
  <c r="Q169" i="6"/>
  <c r="X169" i="6"/>
  <c r="V169" i="6"/>
  <c r="T169" i="6"/>
  <c r="P169" i="6"/>
  <c r="BK169" i="6" s="1"/>
  <c r="K169" i="6"/>
  <c r="BE169" i="6" s="1"/>
  <c r="BI167" i="6"/>
  <c r="BH167" i="6"/>
  <c r="BG167" i="6"/>
  <c r="BF167" i="6"/>
  <c r="R167" i="6"/>
  <c r="Q167" i="6"/>
  <c r="X167" i="6"/>
  <c r="V167" i="6"/>
  <c r="T167" i="6"/>
  <c r="P167" i="6"/>
  <c r="BK167" i="6"/>
  <c r="K167" i="6"/>
  <c r="BE167" i="6" s="1"/>
  <c r="BI165" i="6"/>
  <c r="BH165" i="6"/>
  <c r="BG165" i="6"/>
  <c r="BF165" i="6"/>
  <c r="R165" i="6"/>
  <c r="Q165" i="6"/>
  <c r="X165" i="6"/>
  <c r="V165" i="6"/>
  <c r="T165" i="6"/>
  <c r="P165" i="6"/>
  <c r="BK165" i="6" s="1"/>
  <c r="BI163" i="6"/>
  <c r="BH163" i="6"/>
  <c r="BG163" i="6"/>
  <c r="BF163" i="6"/>
  <c r="R163" i="6"/>
  <c r="Q163" i="6"/>
  <c r="X163" i="6"/>
  <c r="V163" i="6"/>
  <c r="T163" i="6"/>
  <c r="P163" i="6"/>
  <c r="BK163" i="6" s="1"/>
  <c r="BI161" i="6"/>
  <c r="BH161" i="6"/>
  <c r="BG161" i="6"/>
  <c r="BF161" i="6"/>
  <c r="R161" i="6"/>
  <c r="Q161" i="6"/>
  <c r="X161" i="6"/>
  <c r="V161" i="6"/>
  <c r="T161" i="6"/>
  <c r="P161" i="6"/>
  <c r="BK161" i="6" s="1"/>
  <c r="K161" i="6"/>
  <c r="BE161" i="6" s="1"/>
  <c r="BI159" i="6"/>
  <c r="BH159" i="6"/>
  <c r="BG159" i="6"/>
  <c r="BF159" i="6"/>
  <c r="R159" i="6"/>
  <c r="Q159" i="6"/>
  <c r="X159" i="6"/>
  <c r="V159" i="6"/>
  <c r="T159" i="6"/>
  <c r="P159" i="6"/>
  <c r="BK159" i="6"/>
  <c r="K159" i="6"/>
  <c r="BE159" i="6" s="1"/>
  <c r="BI157" i="6"/>
  <c r="BH157" i="6"/>
  <c r="BG157" i="6"/>
  <c r="BF157" i="6"/>
  <c r="R157" i="6"/>
  <c r="Q157" i="6"/>
  <c r="X157" i="6"/>
  <c r="V157" i="6"/>
  <c r="T157" i="6"/>
  <c r="P157" i="6"/>
  <c r="BK157" i="6" s="1"/>
  <c r="BI155" i="6"/>
  <c r="BH155" i="6"/>
  <c r="BG155" i="6"/>
  <c r="BF155" i="6"/>
  <c r="R155" i="6"/>
  <c r="Q155" i="6"/>
  <c r="X155" i="6"/>
  <c r="V155" i="6"/>
  <c r="T155" i="6"/>
  <c r="P155" i="6"/>
  <c r="BK155" i="6" s="1"/>
  <c r="BI153" i="6"/>
  <c r="BH153" i="6"/>
  <c r="BG153" i="6"/>
  <c r="BF153" i="6"/>
  <c r="R153" i="6"/>
  <c r="Q153" i="6"/>
  <c r="X153" i="6"/>
  <c r="V153" i="6"/>
  <c r="T153" i="6"/>
  <c r="P153" i="6"/>
  <c r="BK153" i="6" s="1"/>
  <c r="K153" i="6"/>
  <c r="BE153" i="6" s="1"/>
  <c r="BI151" i="6"/>
  <c r="BH151" i="6"/>
  <c r="BG151" i="6"/>
  <c r="BF151" i="6"/>
  <c r="R151" i="6"/>
  <c r="Q151" i="6"/>
  <c r="X151" i="6"/>
  <c r="V151" i="6"/>
  <c r="T151" i="6"/>
  <c r="P151" i="6"/>
  <c r="BK151" i="6"/>
  <c r="K151" i="6"/>
  <c r="BE151" i="6" s="1"/>
  <c r="BI149" i="6"/>
  <c r="BH149" i="6"/>
  <c r="BG149" i="6"/>
  <c r="BF149" i="6"/>
  <c r="R149" i="6"/>
  <c r="Q149" i="6"/>
  <c r="X149" i="6"/>
  <c r="V149" i="6"/>
  <c r="T149" i="6"/>
  <c r="P149" i="6"/>
  <c r="BK149" i="6" s="1"/>
  <c r="BI146" i="6"/>
  <c r="BH146" i="6"/>
  <c r="BG146" i="6"/>
  <c r="BF146" i="6"/>
  <c r="R146" i="6"/>
  <c r="Q146" i="6"/>
  <c r="X146" i="6"/>
  <c r="V146" i="6"/>
  <c r="T146" i="6"/>
  <c r="P146" i="6"/>
  <c r="BK146" i="6" s="1"/>
  <c r="BI144" i="6"/>
  <c r="BH144" i="6"/>
  <c r="BG144" i="6"/>
  <c r="BF144" i="6"/>
  <c r="R144" i="6"/>
  <c r="Q144" i="6"/>
  <c r="X144" i="6"/>
  <c r="V144" i="6"/>
  <c r="T144" i="6"/>
  <c r="P144" i="6"/>
  <c r="BK144" i="6" s="1"/>
  <c r="K144" i="6"/>
  <c r="BE144" i="6" s="1"/>
  <c r="BI141" i="6"/>
  <c r="BH141" i="6"/>
  <c r="BG141" i="6"/>
  <c r="BF141" i="6"/>
  <c r="R141" i="6"/>
  <c r="Q141" i="6"/>
  <c r="X141" i="6"/>
  <c r="V141" i="6"/>
  <c r="T141" i="6"/>
  <c r="P141" i="6"/>
  <c r="BK141" i="6"/>
  <c r="K141" i="6"/>
  <c r="BE141" i="6" s="1"/>
  <c r="BI138" i="6"/>
  <c r="BH138" i="6"/>
  <c r="BG138" i="6"/>
  <c r="BF138" i="6"/>
  <c r="R138" i="6"/>
  <c r="Q138" i="6"/>
  <c r="X138" i="6"/>
  <c r="V138" i="6"/>
  <c r="T138" i="6"/>
  <c r="P138" i="6"/>
  <c r="BK138" i="6" s="1"/>
  <c r="BI136" i="6"/>
  <c r="BH136" i="6"/>
  <c r="BG136" i="6"/>
  <c r="BF136" i="6"/>
  <c r="R136" i="6"/>
  <c r="Q136" i="6"/>
  <c r="X136" i="6"/>
  <c r="V136" i="6"/>
  <c r="T136" i="6"/>
  <c r="P136" i="6"/>
  <c r="BK136" i="6" s="1"/>
  <c r="BI134" i="6"/>
  <c r="BH134" i="6"/>
  <c r="BG134" i="6"/>
  <c r="BF134" i="6"/>
  <c r="R134" i="6"/>
  <c r="Q134" i="6"/>
  <c r="X134" i="6"/>
  <c r="V134" i="6"/>
  <c r="T134" i="6"/>
  <c r="P134" i="6"/>
  <c r="BK134" i="6" s="1"/>
  <c r="K134" i="6"/>
  <c r="BE134" i="6" s="1"/>
  <c r="BI132" i="6"/>
  <c r="BH132" i="6"/>
  <c r="BG132" i="6"/>
  <c r="BF132" i="6"/>
  <c r="R132" i="6"/>
  <c r="Q132" i="6"/>
  <c r="X132" i="6"/>
  <c r="V132" i="6"/>
  <c r="T132" i="6"/>
  <c r="P132" i="6"/>
  <c r="BK132" i="6"/>
  <c r="K132" i="6"/>
  <c r="BE132" i="6" s="1"/>
  <c r="BI130" i="6"/>
  <c r="BH130" i="6"/>
  <c r="BG130" i="6"/>
  <c r="BF130" i="6"/>
  <c r="R130" i="6"/>
  <c r="Q130" i="6"/>
  <c r="X130" i="6"/>
  <c r="V130" i="6"/>
  <c r="T130" i="6"/>
  <c r="P130" i="6"/>
  <c r="BK130" i="6" s="1"/>
  <c r="BI127" i="6"/>
  <c r="BH127" i="6"/>
  <c r="BG127" i="6"/>
  <c r="BF127" i="6"/>
  <c r="R127" i="6"/>
  <c r="Q127" i="6"/>
  <c r="X127" i="6"/>
  <c r="V127" i="6"/>
  <c r="T127" i="6"/>
  <c r="P127" i="6"/>
  <c r="BK127" i="6" s="1"/>
  <c r="BI124" i="6"/>
  <c r="BH124" i="6"/>
  <c r="BG124" i="6"/>
  <c r="BF124" i="6"/>
  <c r="R124" i="6"/>
  <c r="Q124" i="6"/>
  <c r="X124" i="6"/>
  <c r="V124" i="6"/>
  <c r="T124" i="6"/>
  <c r="P124" i="6"/>
  <c r="BK124" i="6" s="1"/>
  <c r="K124" i="6"/>
  <c r="BE124" i="6" s="1"/>
  <c r="BI122" i="6"/>
  <c r="F39" i="6" s="1"/>
  <c r="BF99" i="1" s="1"/>
  <c r="BH122" i="6"/>
  <c r="F38" i="6" s="1"/>
  <c r="BE99" i="1" s="1"/>
  <c r="BG122" i="6"/>
  <c r="F37" i="6" s="1"/>
  <c r="BD99" i="1" s="1"/>
  <c r="BF122" i="6"/>
  <c r="F36" i="6" s="1"/>
  <c r="BC99" i="1" s="1"/>
  <c r="K36" i="6"/>
  <c r="AY99" i="1" s="1"/>
  <c r="R122" i="6"/>
  <c r="R121" i="6" s="1"/>
  <c r="Q122" i="6"/>
  <c r="Q121" i="6" s="1"/>
  <c r="X122" i="6"/>
  <c r="X121" i="6" s="1"/>
  <c r="X120" i="6" s="1"/>
  <c r="X119" i="6" s="1"/>
  <c r="V122" i="6"/>
  <c r="V121" i="6" s="1"/>
  <c r="V120" i="6" s="1"/>
  <c r="V119" i="6" s="1"/>
  <c r="T122" i="6"/>
  <c r="T121" i="6" s="1"/>
  <c r="T120" i="6" s="1"/>
  <c r="T119" i="6" s="1"/>
  <c r="AW99" i="1" s="1"/>
  <c r="P122" i="6"/>
  <c r="BK122" i="6"/>
  <c r="K122" i="6"/>
  <c r="BE122" i="6"/>
  <c r="F115" i="6"/>
  <c r="F113" i="6"/>
  <c r="E111" i="6"/>
  <c r="F91" i="6"/>
  <c r="F89" i="6"/>
  <c r="E87" i="6"/>
  <c r="J24" i="6"/>
  <c r="E24" i="6"/>
  <c r="J116" i="6" s="1"/>
  <c r="J92" i="6"/>
  <c r="J23" i="6"/>
  <c r="J21" i="6"/>
  <c r="E21" i="6"/>
  <c r="J115" i="6"/>
  <c r="J91" i="6"/>
  <c r="J20" i="6"/>
  <c r="J18" i="6"/>
  <c r="E18" i="6"/>
  <c r="F116" i="6" s="1"/>
  <c r="J17" i="6"/>
  <c r="J12" i="6"/>
  <c r="J113" i="6" s="1"/>
  <c r="E7" i="6"/>
  <c r="E109" i="6"/>
  <c r="E85" i="6"/>
  <c r="K39" i="5"/>
  <c r="K38" i="5"/>
  <c r="BA98" i="1"/>
  <c r="K37" i="5"/>
  <c r="AZ98" i="1" s="1"/>
  <c r="BI213" i="5"/>
  <c r="BH213" i="5"/>
  <c r="BG213" i="5"/>
  <c r="BF213" i="5"/>
  <c r="R213" i="5"/>
  <c r="Q213" i="5"/>
  <c r="X213" i="5"/>
  <c r="V213" i="5"/>
  <c r="T213" i="5"/>
  <c r="P213" i="5"/>
  <c r="BK213" i="5" s="1"/>
  <c r="BI210" i="5"/>
  <c r="BH210" i="5"/>
  <c r="BG210" i="5"/>
  <c r="BF210" i="5"/>
  <c r="R210" i="5"/>
  <c r="Q210" i="5"/>
  <c r="X210" i="5"/>
  <c r="V210" i="5"/>
  <c r="T210" i="5"/>
  <c r="P210" i="5"/>
  <c r="BK210" i="5" s="1"/>
  <c r="BI207" i="5"/>
  <c r="BH207" i="5"/>
  <c r="BG207" i="5"/>
  <c r="BF207" i="5"/>
  <c r="R207" i="5"/>
  <c r="Q207" i="5"/>
  <c r="X207" i="5"/>
  <c r="V207" i="5"/>
  <c r="T207" i="5"/>
  <c r="P207" i="5"/>
  <c r="BK207" i="5" s="1"/>
  <c r="K207" i="5"/>
  <c r="BE207" i="5" s="1"/>
  <c r="BI204" i="5"/>
  <c r="BH204" i="5"/>
  <c r="BG204" i="5"/>
  <c r="BF204" i="5"/>
  <c r="R204" i="5"/>
  <c r="Q204" i="5"/>
  <c r="X204" i="5"/>
  <c r="V204" i="5"/>
  <c r="T204" i="5"/>
  <c r="P204" i="5"/>
  <c r="BK204" i="5"/>
  <c r="K204" i="5"/>
  <c r="BE204" i="5" s="1"/>
  <c r="BI201" i="5"/>
  <c r="BH201" i="5"/>
  <c r="BG201" i="5"/>
  <c r="BF201" i="5"/>
  <c r="R201" i="5"/>
  <c r="Q201" i="5"/>
  <c r="X201" i="5"/>
  <c r="V201" i="5"/>
  <c r="T201" i="5"/>
  <c r="P201" i="5"/>
  <c r="BK201" i="5" s="1"/>
  <c r="BI198" i="5"/>
  <c r="BH198" i="5"/>
  <c r="BG198" i="5"/>
  <c r="BF198" i="5"/>
  <c r="R198" i="5"/>
  <c r="Q198" i="5"/>
  <c r="X198" i="5"/>
  <c r="V198" i="5"/>
  <c r="T198" i="5"/>
  <c r="P198" i="5"/>
  <c r="BK198" i="5" s="1"/>
  <c r="BI193" i="5"/>
  <c r="BH193" i="5"/>
  <c r="BG193" i="5"/>
  <c r="BF193" i="5"/>
  <c r="R193" i="5"/>
  <c r="Q193" i="5"/>
  <c r="X193" i="5"/>
  <c r="V193" i="5"/>
  <c r="T193" i="5"/>
  <c r="P193" i="5"/>
  <c r="BK193" i="5" s="1"/>
  <c r="K193" i="5"/>
  <c r="BE193" i="5" s="1"/>
  <c r="BI191" i="5"/>
  <c r="BH191" i="5"/>
  <c r="BG191" i="5"/>
  <c r="BF191" i="5"/>
  <c r="R191" i="5"/>
  <c r="R190" i="5" s="1"/>
  <c r="J99" i="5" s="1"/>
  <c r="Q191" i="5"/>
  <c r="Q190" i="5" s="1"/>
  <c r="I99" i="5" s="1"/>
  <c r="X191" i="5"/>
  <c r="X190" i="5" s="1"/>
  <c r="V191" i="5"/>
  <c r="V190" i="5" s="1"/>
  <c r="T191" i="5"/>
  <c r="T190" i="5" s="1"/>
  <c r="P191" i="5"/>
  <c r="BK191" i="5" s="1"/>
  <c r="K191" i="5"/>
  <c r="BE191" i="5" s="1"/>
  <c r="BI188" i="5"/>
  <c r="BH188" i="5"/>
  <c r="BG188" i="5"/>
  <c r="BF188" i="5"/>
  <c r="R188" i="5"/>
  <c r="Q188" i="5"/>
  <c r="X188" i="5"/>
  <c r="V188" i="5"/>
  <c r="T188" i="5"/>
  <c r="P188" i="5"/>
  <c r="BK188" i="5" s="1"/>
  <c r="K188" i="5"/>
  <c r="BE188" i="5" s="1"/>
  <c r="BI186" i="5"/>
  <c r="BH186" i="5"/>
  <c r="BG186" i="5"/>
  <c r="BF186" i="5"/>
  <c r="R186" i="5"/>
  <c r="Q186" i="5"/>
  <c r="X186" i="5"/>
  <c r="V186" i="5"/>
  <c r="T186" i="5"/>
  <c r="P186" i="5"/>
  <c r="BK186" i="5"/>
  <c r="K186" i="5"/>
  <c r="BE186" i="5" s="1"/>
  <c r="BI184" i="5"/>
  <c r="BH184" i="5"/>
  <c r="BG184" i="5"/>
  <c r="BF184" i="5"/>
  <c r="R184" i="5"/>
  <c r="Q184" i="5"/>
  <c r="X184" i="5"/>
  <c r="V184" i="5"/>
  <c r="T184" i="5"/>
  <c r="P184" i="5"/>
  <c r="BK184" i="5" s="1"/>
  <c r="BI182" i="5"/>
  <c r="BH182" i="5"/>
  <c r="BG182" i="5"/>
  <c r="BF182" i="5"/>
  <c r="R182" i="5"/>
  <c r="Q182" i="5"/>
  <c r="X182" i="5"/>
  <c r="V182" i="5"/>
  <c r="T182" i="5"/>
  <c r="P182" i="5"/>
  <c r="BK182" i="5" s="1"/>
  <c r="BI180" i="5"/>
  <c r="BH180" i="5"/>
  <c r="BG180" i="5"/>
  <c r="BF180" i="5"/>
  <c r="R180" i="5"/>
  <c r="Q180" i="5"/>
  <c r="X180" i="5"/>
  <c r="V180" i="5"/>
  <c r="T180" i="5"/>
  <c r="P180" i="5"/>
  <c r="BK180" i="5" s="1"/>
  <c r="K180" i="5"/>
  <c r="BE180" i="5" s="1"/>
  <c r="BI178" i="5"/>
  <c r="BH178" i="5"/>
  <c r="BG178" i="5"/>
  <c r="BF178" i="5"/>
  <c r="R178" i="5"/>
  <c r="Q178" i="5"/>
  <c r="X178" i="5"/>
  <c r="V178" i="5"/>
  <c r="T178" i="5"/>
  <c r="P178" i="5"/>
  <c r="BK178" i="5"/>
  <c r="K178" i="5"/>
  <c r="BE178" i="5" s="1"/>
  <c r="BI176" i="5"/>
  <c r="BH176" i="5"/>
  <c r="BG176" i="5"/>
  <c r="BF176" i="5"/>
  <c r="R176" i="5"/>
  <c r="Q176" i="5"/>
  <c r="X176" i="5"/>
  <c r="V176" i="5"/>
  <c r="T176" i="5"/>
  <c r="P176" i="5"/>
  <c r="BK176" i="5" s="1"/>
  <c r="BI174" i="5"/>
  <c r="BH174" i="5"/>
  <c r="BG174" i="5"/>
  <c r="BF174" i="5"/>
  <c r="R174" i="5"/>
  <c r="Q174" i="5"/>
  <c r="X174" i="5"/>
  <c r="V174" i="5"/>
  <c r="T174" i="5"/>
  <c r="P174" i="5"/>
  <c r="BK174" i="5" s="1"/>
  <c r="BI172" i="5"/>
  <c r="BH172" i="5"/>
  <c r="BG172" i="5"/>
  <c r="BF172" i="5"/>
  <c r="R172" i="5"/>
  <c r="Q172" i="5"/>
  <c r="X172" i="5"/>
  <c r="V172" i="5"/>
  <c r="T172" i="5"/>
  <c r="P172" i="5"/>
  <c r="BK172" i="5" s="1"/>
  <c r="K172" i="5"/>
  <c r="BE172" i="5" s="1"/>
  <c r="BI170" i="5"/>
  <c r="BH170" i="5"/>
  <c r="BG170" i="5"/>
  <c r="BF170" i="5"/>
  <c r="R170" i="5"/>
  <c r="Q170" i="5"/>
  <c r="X170" i="5"/>
  <c r="V170" i="5"/>
  <c r="T170" i="5"/>
  <c r="P170" i="5"/>
  <c r="BK170" i="5"/>
  <c r="K170" i="5"/>
  <c r="BE170" i="5" s="1"/>
  <c r="BI168" i="5"/>
  <c r="BH168" i="5"/>
  <c r="BG168" i="5"/>
  <c r="BF168" i="5"/>
  <c r="R168" i="5"/>
  <c r="Q168" i="5"/>
  <c r="X168" i="5"/>
  <c r="V168" i="5"/>
  <c r="T168" i="5"/>
  <c r="P168" i="5"/>
  <c r="BK168" i="5" s="1"/>
  <c r="BI166" i="5"/>
  <c r="BH166" i="5"/>
  <c r="BG166" i="5"/>
  <c r="BF166" i="5"/>
  <c r="R166" i="5"/>
  <c r="Q166" i="5"/>
  <c r="X166" i="5"/>
  <c r="V166" i="5"/>
  <c r="T166" i="5"/>
  <c r="P166" i="5"/>
  <c r="BK166" i="5" s="1"/>
  <c r="BI164" i="5"/>
  <c r="BH164" i="5"/>
  <c r="BG164" i="5"/>
  <c r="BF164" i="5"/>
  <c r="R164" i="5"/>
  <c r="Q164" i="5"/>
  <c r="X164" i="5"/>
  <c r="V164" i="5"/>
  <c r="T164" i="5"/>
  <c r="P164" i="5"/>
  <c r="BK164" i="5" s="1"/>
  <c r="K164" i="5"/>
  <c r="BE164" i="5" s="1"/>
  <c r="BI162" i="5"/>
  <c r="BH162" i="5"/>
  <c r="BG162" i="5"/>
  <c r="BF162" i="5"/>
  <c r="R162" i="5"/>
  <c r="Q162" i="5"/>
  <c r="X162" i="5"/>
  <c r="V162" i="5"/>
  <c r="T162" i="5"/>
  <c r="P162" i="5"/>
  <c r="BK162" i="5"/>
  <c r="K162" i="5"/>
  <c r="BE162" i="5" s="1"/>
  <c r="BI160" i="5"/>
  <c r="BH160" i="5"/>
  <c r="BG160" i="5"/>
  <c r="BF160" i="5"/>
  <c r="R160" i="5"/>
  <c r="Q160" i="5"/>
  <c r="X160" i="5"/>
  <c r="V160" i="5"/>
  <c r="T160" i="5"/>
  <c r="P160" i="5"/>
  <c r="BK160" i="5" s="1"/>
  <c r="BI158" i="5"/>
  <c r="BH158" i="5"/>
  <c r="BG158" i="5"/>
  <c r="BF158" i="5"/>
  <c r="R158" i="5"/>
  <c r="Q158" i="5"/>
  <c r="X158" i="5"/>
  <c r="V158" i="5"/>
  <c r="T158" i="5"/>
  <c r="P158" i="5"/>
  <c r="BK158" i="5" s="1"/>
  <c r="BI156" i="5"/>
  <c r="BH156" i="5"/>
  <c r="BG156" i="5"/>
  <c r="BF156" i="5"/>
  <c r="R156" i="5"/>
  <c r="Q156" i="5"/>
  <c r="X156" i="5"/>
  <c r="V156" i="5"/>
  <c r="T156" i="5"/>
  <c r="P156" i="5"/>
  <c r="BK156" i="5"/>
  <c r="K156" i="5"/>
  <c r="BE156" i="5" s="1"/>
  <c r="BI153" i="5"/>
  <c r="BH153" i="5"/>
  <c r="BG153" i="5"/>
  <c r="BF153" i="5"/>
  <c r="R153" i="5"/>
  <c r="Q153" i="5"/>
  <c r="X153" i="5"/>
  <c r="V153" i="5"/>
  <c r="T153" i="5"/>
  <c r="P153" i="5"/>
  <c r="BK153" i="5"/>
  <c r="K153" i="5"/>
  <c r="BE153" i="5" s="1"/>
  <c r="BI150" i="5"/>
  <c r="BH150" i="5"/>
  <c r="BG150" i="5"/>
  <c r="BF150" i="5"/>
  <c r="R150" i="5"/>
  <c r="Q150" i="5"/>
  <c r="X150" i="5"/>
  <c r="V150" i="5"/>
  <c r="T150" i="5"/>
  <c r="P150" i="5"/>
  <c r="BK150" i="5" s="1"/>
  <c r="BI147" i="5"/>
  <c r="BH147" i="5"/>
  <c r="BG147" i="5"/>
  <c r="BF147" i="5"/>
  <c r="R147" i="5"/>
  <c r="Q147" i="5"/>
  <c r="X147" i="5"/>
  <c r="V147" i="5"/>
  <c r="T147" i="5"/>
  <c r="P147" i="5"/>
  <c r="BK147" i="5" s="1"/>
  <c r="BI145" i="5"/>
  <c r="BH145" i="5"/>
  <c r="BG145" i="5"/>
  <c r="BF145" i="5"/>
  <c r="R145" i="5"/>
  <c r="Q145" i="5"/>
  <c r="X145" i="5"/>
  <c r="V145" i="5"/>
  <c r="T145" i="5"/>
  <c r="P145" i="5"/>
  <c r="BK145" i="5"/>
  <c r="K145" i="5"/>
  <c r="BE145" i="5" s="1"/>
  <c r="BI142" i="5"/>
  <c r="BH142" i="5"/>
  <c r="BG142" i="5"/>
  <c r="BF142" i="5"/>
  <c r="R142" i="5"/>
  <c r="Q142" i="5"/>
  <c r="X142" i="5"/>
  <c r="V142" i="5"/>
  <c r="T142" i="5"/>
  <c r="P142" i="5"/>
  <c r="BK142" i="5"/>
  <c r="K142" i="5"/>
  <c r="BE142" i="5" s="1"/>
  <c r="BI139" i="5"/>
  <c r="BH139" i="5"/>
  <c r="BG139" i="5"/>
  <c r="BF139" i="5"/>
  <c r="R139" i="5"/>
  <c r="Q139" i="5"/>
  <c r="X139" i="5"/>
  <c r="V139" i="5"/>
  <c r="T139" i="5"/>
  <c r="P139" i="5"/>
  <c r="BK139" i="5" s="1"/>
  <c r="BI137" i="5"/>
  <c r="BH137" i="5"/>
  <c r="BG137" i="5"/>
  <c r="BF137" i="5"/>
  <c r="R137" i="5"/>
  <c r="Q137" i="5"/>
  <c r="X137" i="5"/>
  <c r="V137" i="5"/>
  <c r="T137" i="5"/>
  <c r="P137" i="5"/>
  <c r="BK137" i="5" s="1"/>
  <c r="BI135" i="5"/>
  <c r="BH135" i="5"/>
  <c r="BG135" i="5"/>
  <c r="BF135" i="5"/>
  <c r="R135" i="5"/>
  <c r="Q135" i="5"/>
  <c r="X135" i="5"/>
  <c r="V135" i="5"/>
  <c r="T135" i="5"/>
  <c r="P135" i="5"/>
  <c r="BK135" i="5" s="1"/>
  <c r="K135" i="5"/>
  <c r="BE135" i="5" s="1"/>
  <c r="BI133" i="5"/>
  <c r="BH133" i="5"/>
  <c r="BG133" i="5"/>
  <c r="BF133" i="5"/>
  <c r="R133" i="5"/>
  <c r="Q133" i="5"/>
  <c r="X133" i="5"/>
  <c r="V133" i="5"/>
  <c r="T133" i="5"/>
  <c r="P133" i="5"/>
  <c r="BK133" i="5"/>
  <c r="K133" i="5"/>
  <c r="BE133" i="5" s="1"/>
  <c r="BI131" i="5"/>
  <c r="BH131" i="5"/>
  <c r="BG131" i="5"/>
  <c r="BF131" i="5"/>
  <c r="R131" i="5"/>
  <c r="Q131" i="5"/>
  <c r="X131" i="5"/>
  <c r="V131" i="5"/>
  <c r="T131" i="5"/>
  <c r="P131" i="5"/>
  <c r="BK131" i="5" s="1"/>
  <c r="BI128" i="5"/>
  <c r="BH128" i="5"/>
  <c r="BG128" i="5"/>
  <c r="BF128" i="5"/>
  <c r="R128" i="5"/>
  <c r="Q128" i="5"/>
  <c r="X128" i="5"/>
  <c r="V128" i="5"/>
  <c r="T128" i="5"/>
  <c r="P128" i="5"/>
  <c r="BK128" i="5" s="1"/>
  <c r="BI125" i="5"/>
  <c r="F39" i="5" s="1"/>
  <c r="BF98" i="1" s="1"/>
  <c r="BH125" i="5"/>
  <c r="BG125" i="5"/>
  <c r="BF125" i="5"/>
  <c r="R125" i="5"/>
  <c r="Q125" i="5"/>
  <c r="X125" i="5"/>
  <c r="V125" i="5"/>
  <c r="T125" i="5"/>
  <c r="P125" i="5"/>
  <c r="BK125" i="5"/>
  <c r="K125" i="5"/>
  <c r="BE125" i="5" s="1"/>
  <c r="BI122" i="5"/>
  <c r="BH122" i="5"/>
  <c r="F38" i="5" s="1"/>
  <c r="BE98" i="1" s="1"/>
  <c r="BG122" i="5"/>
  <c r="F37" i="5" s="1"/>
  <c r="BD98" i="1" s="1"/>
  <c r="BF122" i="5"/>
  <c r="F36" i="5" s="1"/>
  <c r="BC98" i="1" s="1"/>
  <c r="K36" i="5"/>
  <c r="AY98" i="1" s="1"/>
  <c r="R122" i="5"/>
  <c r="R121" i="5" s="1"/>
  <c r="Q122" i="5"/>
  <c r="Q121" i="5" s="1"/>
  <c r="X122" i="5"/>
  <c r="X121" i="5" s="1"/>
  <c r="X120" i="5" s="1"/>
  <c r="X119" i="5" s="1"/>
  <c r="V122" i="5"/>
  <c r="V121" i="5" s="1"/>
  <c r="V120" i="5" s="1"/>
  <c r="V119" i="5" s="1"/>
  <c r="T122" i="5"/>
  <c r="T121" i="5" s="1"/>
  <c r="T120" i="5" s="1"/>
  <c r="T119" i="5" s="1"/>
  <c r="AW98" i="1" s="1"/>
  <c r="P122" i="5"/>
  <c r="BK122" i="5"/>
  <c r="K122" i="5"/>
  <c r="BE122" i="5"/>
  <c r="F115" i="5"/>
  <c r="F113" i="5"/>
  <c r="E111" i="5"/>
  <c r="F91" i="5"/>
  <c r="F89" i="5"/>
  <c r="E87" i="5"/>
  <c r="J24" i="5"/>
  <c r="E24" i="5"/>
  <c r="J116" i="5" s="1"/>
  <c r="J92" i="5"/>
  <c r="J23" i="5"/>
  <c r="J21" i="5"/>
  <c r="E21" i="5"/>
  <c r="J115" i="5"/>
  <c r="J91" i="5"/>
  <c r="J20" i="5"/>
  <c r="J18" i="5"/>
  <c r="E18" i="5"/>
  <c r="F116" i="5" s="1"/>
  <c r="J17" i="5"/>
  <c r="J12" i="5"/>
  <c r="J113" i="5" s="1"/>
  <c r="E7" i="5"/>
  <c r="E109" i="5"/>
  <c r="E85" i="5"/>
  <c r="K39" i="4"/>
  <c r="K38" i="4"/>
  <c r="BA97" i="1"/>
  <c r="K37" i="4"/>
  <c r="AZ97" i="1" s="1"/>
  <c r="BI207" i="4"/>
  <c r="BH207" i="4"/>
  <c r="BG207" i="4"/>
  <c r="BF207" i="4"/>
  <c r="R207" i="4"/>
  <c r="Q207" i="4"/>
  <c r="X207" i="4"/>
  <c r="V207" i="4"/>
  <c r="T207" i="4"/>
  <c r="P207" i="4"/>
  <c r="BK207" i="4" s="1"/>
  <c r="BI204" i="4"/>
  <c r="BH204" i="4"/>
  <c r="BG204" i="4"/>
  <c r="BF204" i="4"/>
  <c r="R204" i="4"/>
  <c r="Q204" i="4"/>
  <c r="X204" i="4"/>
  <c r="V204" i="4"/>
  <c r="T204" i="4"/>
  <c r="P204" i="4"/>
  <c r="BK204" i="4" s="1"/>
  <c r="BI201" i="4"/>
  <c r="BH201" i="4"/>
  <c r="BG201" i="4"/>
  <c r="BF201" i="4"/>
  <c r="R201" i="4"/>
  <c r="Q201" i="4"/>
  <c r="X201" i="4"/>
  <c r="V201" i="4"/>
  <c r="T201" i="4"/>
  <c r="P201" i="4"/>
  <c r="BK201" i="4"/>
  <c r="K201" i="4"/>
  <c r="BE201" i="4" s="1"/>
  <c r="BI198" i="4"/>
  <c r="BH198" i="4"/>
  <c r="BG198" i="4"/>
  <c r="BF198" i="4"/>
  <c r="R198" i="4"/>
  <c r="Q198" i="4"/>
  <c r="X198" i="4"/>
  <c r="V198" i="4"/>
  <c r="T198" i="4"/>
  <c r="P198" i="4"/>
  <c r="BK198" i="4"/>
  <c r="K198" i="4"/>
  <c r="BE198" i="4" s="1"/>
  <c r="BI195" i="4"/>
  <c r="BH195" i="4"/>
  <c r="BG195" i="4"/>
  <c r="BF195" i="4"/>
  <c r="R195" i="4"/>
  <c r="Q195" i="4"/>
  <c r="X195" i="4"/>
  <c r="X184" i="4" s="1"/>
  <c r="V195" i="4"/>
  <c r="T195" i="4"/>
  <c r="P195" i="4"/>
  <c r="BI192" i="4"/>
  <c r="BH192" i="4"/>
  <c r="BG192" i="4"/>
  <c r="BF192" i="4"/>
  <c r="R192" i="4"/>
  <c r="Q192" i="4"/>
  <c r="X192" i="4"/>
  <c r="V192" i="4"/>
  <c r="T192" i="4"/>
  <c r="P192" i="4"/>
  <c r="BK192" i="4" s="1"/>
  <c r="BI187" i="4"/>
  <c r="BH187" i="4"/>
  <c r="BG187" i="4"/>
  <c r="BF187" i="4"/>
  <c r="R187" i="4"/>
  <c r="Q187" i="4"/>
  <c r="X187" i="4"/>
  <c r="V187" i="4"/>
  <c r="T187" i="4"/>
  <c r="P187" i="4"/>
  <c r="BK187" i="4" s="1"/>
  <c r="K187" i="4"/>
  <c r="BE187" i="4" s="1"/>
  <c r="BI185" i="4"/>
  <c r="BH185" i="4"/>
  <c r="BG185" i="4"/>
  <c r="BF185" i="4"/>
  <c r="R185" i="4"/>
  <c r="R184" i="4" s="1"/>
  <c r="J99" i="4" s="1"/>
  <c r="Q185" i="4"/>
  <c r="Q184" i="4" s="1"/>
  <c r="X185" i="4"/>
  <c r="V185" i="4"/>
  <c r="V184" i="4" s="1"/>
  <c r="T185" i="4"/>
  <c r="P185" i="4"/>
  <c r="BK185" i="4" s="1"/>
  <c r="K185" i="4"/>
  <c r="BE185" i="4" s="1"/>
  <c r="I99" i="4"/>
  <c r="BI181" i="4"/>
  <c r="BH181" i="4"/>
  <c r="BG181" i="4"/>
  <c r="BF181" i="4"/>
  <c r="R181" i="4"/>
  <c r="Q181" i="4"/>
  <c r="X181" i="4"/>
  <c r="V181" i="4"/>
  <c r="T181" i="4"/>
  <c r="P181" i="4"/>
  <c r="BK181" i="4"/>
  <c r="K181" i="4"/>
  <c r="BE181" i="4" s="1"/>
  <c r="BI179" i="4"/>
  <c r="BH179" i="4"/>
  <c r="BG179" i="4"/>
  <c r="BF179" i="4"/>
  <c r="R179" i="4"/>
  <c r="Q179" i="4"/>
  <c r="X179" i="4"/>
  <c r="V179" i="4"/>
  <c r="T179" i="4"/>
  <c r="P179" i="4"/>
  <c r="BK179" i="4"/>
  <c r="K179" i="4"/>
  <c r="BE179" i="4" s="1"/>
  <c r="BI177" i="4"/>
  <c r="BH177" i="4"/>
  <c r="BG177" i="4"/>
  <c r="BF177" i="4"/>
  <c r="R177" i="4"/>
  <c r="Q177" i="4"/>
  <c r="X177" i="4"/>
  <c r="V177" i="4"/>
  <c r="T177" i="4"/>
  <c r="P177" i="4"/>
  <c r="K177" i="4" s="1"/>
  <c r="BE177" i="4" s="1"/>
  <c r="BK177" i="4"/>
  <c r="BI175" i="4"/>
  <c r="BH175" i="4"/>
  <c r="BG175" i="4"/>
  <c r="BF175" i="4"/>
  <c r="R175" i="4"/>
  <c r="Q175" i="4"/>
  <c r="X175" i="4"/>
  <c r="V175" i="4"/>
  <c r="T175" i="4"/>
  <c r="P175" i="4"/>
  <c r="BI173" i="4"/>
  <c r="BH173" i="4"/>
  <c r="BG173" i="4"/>
  <c r="BF173" i="4"/>
  <c r="R173" i="4"/>
  <c r="Q173" i="4"/>
  <c r="X173" i="4"/>
  <c r="V173" i="4"/>
  <c r="T173" i="4"/>
  <c r="P173" i="4"/>
  <c r="BK173" i="4" s="1"/>
  <c r="K173" i="4"/>
  <c r="BE173" i="4"/>
  <c r="BI171" i="4"/>
  <c r="BH171" i="4"/>
  <c r="BG171" i="4"/>
  <c r="BF171" i="4"/>
  <c r="R171" i="4"/>
  <c r="Q171" i="4"/>
  <c r="X171" i="4"/>
  <c r="V171" i="4"/>
  <c r="T171" i="4"/>
  <c r="P171" i="4"/>
  <c r="BK171" i="4"/>
  <c r="K171" i="4"/>
  <c r="BE171" i="4" s="1"/>
  <c r="BI169" i="4"/>
  <c r="BH169" i="4"/>
  <c r="BG169" i="4"/>
  <c r="BF169" i="4"/>
  <c r="R169" i="4"/>
  <c r="Q169" i="4"/>
  <c r="X169" i="4"/>
  <c r="V169" i="4"/>
  <c r="T169" i="4"/>
  <c r="P169" i="4"/>
  <c r="K169" i="4" s="1"/>
  <c r="BE169" i="4" s="1"/>
  <c r="BI167" i="4"/>
  <c r="BH167" i="4"/>
  <c r="BG167" i="4"/>
  <c r="BF167" i="4"/>
  <c r="R167" i="4"/>
  <c r="Q167" i="4"/>
  <c r="X167" i="4"/>
  <c r="V167" i="4"/>
  <c r="T167" i="4"/>
  <c r="P167" i="4"/>
  <c r="BI165" i="4"/>
  <c r="BH165" i="4"/>
  <c r="BG165" i="4"/>
  <c r="BF165" i="4"/>
  <c r="R165" i="4"/>
  <c r="Q165" i="4"/>
  <c r="X165" i="4"/>
  <c r="V165" i="4"/>
  <c r="T165" i="4"/>
  <c r="P165" i="4"/>
  <c r="BK165" i="4"/>
  <c r="K165" i="4"/>
  <c r="BE165" i="4" s="1"/>
  <c r="BI163" i="4"/>
  <c r="BH163" i="4"/>
  <c r="BG163" i="4"/>
  <c r="BF163" i="4"/>
  <c r="R163" i="4"/>
  <c r="Q163" i="4"/>
  <c r="X163" i="4"/>
  <c r="V163" i="4"/>
  <c r="T163" i="4"/>
  <c r="P163" i="4"/>
  <c r="BK163" i="4"/>
  <c r="K163" i="4"/>
  <c r="BE163" i="4" s="1"/>
  <c r="BI161" i="4"/>
  <c r="BH161" i="4"/>
  <c r="BG161" i="4"/>
  <c r="BF161" i="4"/>
  <c r="R161" i="4"/>
  <c r="Q161" i="4"/>
  <c r="X161" i="4"/>
  <c r="V161" i="4"/>
  <c r="T161" i="4"/>
  <c r="P161" i="4"/>
  <c r="K161" i="4" s="1"/>
  <c r="BE161" i="4" s="1"/>
  <c r="BI159" i="4"/>
  <c r="BH159" i="4"/>
  <c r="BG159" i="4"/>
  <c r="BF159" i="4"/>
  <c r="R159" i="4"/>
  <c r="Q159" i="4"/>
  <c r="X159" i="4"/>
  <c r="V159" i="4"/>
  <c r="T159" i="4"/>
  <c r="P159" i="4"/>
  <c r="BI157" i="4"/>
  <c r="BH157" i="4"/>
  <c r="BG157" i="4"/>
  <c r="BF157" i="4"/>
  <c r="R157" i="4"/>
  <c r="Q157" i="4"/>
  <c r="X157" i="4"/>
  <c r="V157" i="4"/>
  <c r="T157" i="4"/>
  <c r="P157" i="4"/>
  <c r="BK157" i="4" s="1"/>
  <c r="K157" i="4"/>
  <c r="BE157" i="4"/>
  <c r="BI155" i="4"/>
  <c r="BH155" i="4"/>
  <c r="BG155" i="4"/>
  <c r="BF155" i="4"/>
  <c r="R155" i="4"/>
  <c r="Q155" i="4"/>
  <c r="X155" i="4"/>
  <c r="V155" i="4"/>
  <c r="T155" i="4"/>
  <c r="P155" i="4"/>
  <c r="BK155" i="4"/>
  <c r="K155" i="4"/>
  <c r="BE155" i="4" s="1"/>
  <c r="BI153" i="4"/>
  <c r="BH153" i="4"/>
  <c r="BG153" i="4"/>
  <c r="BF153" i="4"/>
  <c r="R153" i="4"/>
  <c r="Q153" i="4"/>
  <c r="X153" i="4"/>
  <c r="V153" i="4"/>
  <c r="T153" i="4"/>
  <c r="P153" i="4"/>
  <c r="K153" i="4" s="1"/>
  <c r="BE153" i="4" s="1"/>
  <c r="BK153" i="4"/>
  <c r="BI151" i="4"/>
  <c r="BH151" i="4"/>
  <c r="BG151" i="4"/>
  <c r="BF151" i="4"/>
  <c r="R151" i="4"/>
  <c r="Q151" i="4"/>
  <c r="X151" i="4"/>
  <c r="V151" i="4"/>
  <c r="T151" i="4"/>
  <c r="P151" i="4"/>
  <c r="BI149" i="4"/>
  <c r="BH149" i="4"/>
  <c r="BG149" i="4"/>
  <c r="BF149" i="4"/>
  <c r="R149" i="4"/>
  <c r="Q149" i="4"/>
  <c r="X149" i="4"/>
  <c r="V149" i="4"/>
  <c r="T149" i="4"/>
  <c r="P149" i="4"/>
  <c r="BK149" i="4" s="1"/>
  <c r="K149" i="4"/>
  <c r="BE149" i="4" s="1"/>
  <c r="BI146" i="4"/>
  <c r="BH146" i="4"/>
  <c r="BG146" i="4"/>
  <c r="BF146" i="4"/>
  <c r="R146" i="4"/>
  <c r="Q146" i="4"/>
  <c r="X146" i="4"/>
  <c r="V146" i="4"/>
  <c r="T146" i="4"/>
  <c r="P146" i="4"/>
  <c r="BK146" i="4"/>
  <c r="K146" i="4"/>
  <c r="BE146" i="4" s="1"/>
  <c r="BI144" i="4"/>
  <c r="BH144" i="4"/>
  <c r="BG144" i="4"/>
  <c r="BF144" i="4"/>
  <c r="R144" i="4"/>
  <c r="Q144" i="4"/>
  <c r="X144" i="4"/>
  <c r="V144" i="4"/>
  <c r="T144" i="4"/>
  <c r="P144" i="4"/>
  <c r="K144" i="4" s="1"/>
  <c r="BE144" i="4" s="1"/>
  <c r="BI141" i="4"/>
  <c r="BH141" i="4"/>
  <c r="BG141" i="4"/>
  <c r="BF141" i="4"/>
  <c r="R141" i="4"/>
  <c r="Q141" i="4"/>
  <c r="X141" i="4"/>
  <c r="V141" i="4"/>
  <c r="T141" i="4"/>
  <c r="P141" i="4"/>
  <c r="BI138" i="4"/>
  <c r="BH138" i="4"/>
  <c r="BG138" i="4"/>
  <c r="BF138" i="4"/>
  <c r="R138" i="4"/>
  <c r="Q138" i="4"/>
  <c r="X138" i="4"/>
  <c r="V138" i="4"/>
  <c r="T138" i="4"/>
  <c r="P138" i="4"/>
  <c r="BK138" i="4" s="1"/>
  <c r="K138" i="4"/>
  <c r="BE138" i="4"/>
  <c r="BI136" i="4"/>
  <c r="BH136" i="4"/>
  <c r="BG136" i="4"/>
  <c r="BF136" i="4"/>
  <c r="R136" i="4"/>
  <c r="Q136" i="4"/>
  <c r="X136" i="4"/>
  <c r="V136" i="4"/>
  <c r="T136" i="4"/>
  <c r="P136" i="4"/>
  <c r="BK136" i="4"/>
  <c r="K136" i="4"/>
  <c r="BE136" i="4" s="1"/>
  <c r="BI134" i="4"/>
  <c r="BH134" i="4"/>
  <c r="BG134" i="4"/>
  <c r="BF134" i="4"/>
  <c r="R134" i="4"/>
  <c r="Q134" i="4"/>
  <c r="X134" i="4"/>
  <c r="V134" i="4"/>
  <c r="T134" i="4"/>
  <c r="P134" i="4"/>
  <c r="K134" i="4" s="1"/>
  <c r="BE134" i="4" s="1"/>
  <c r="BI132" i="4"/>
  <c r="BH132" i="4"/>
  <c r="BG132" i="4"/>
  <c r="BF132" i="4"/>
  <c r="R132" i="4"/>
  <c r="Q132" i="4"/>
  <c r="X132" i="4"/>
  <c r="V132" i="4"/>
  <c r="T132" i="4"/>
  <c r="P132" i="4"/>
  <c r="BI130" i="4"/>
  <c r="BH130" i="4"/>
  <c r="BG130" i="4"/>
  <c r="BF130" i="4"/>
  <c r="R130" i="4"/>
  <c r="Q130" i="4"/>
  <c r="X130" i="4"/>
  <c r="V130" i="4"/>
  <c r="T130" i="4"/>
  <c r="P130" i="4"/>
  <c r="BK130" i="4" s="1"/>
  <c r="K130" i="4"/>
  <c r="BE130" i="4" s="1"/>
  <c r="BI127" i="4"/>
  <c r="BH127" i="4"/>
  <c r="BG127" i="4"/>
  <c r="BF127" i="4"/>
  <c r="R127" i="4"/>
  <c r="Q127" i="4"/>
  <c r="X127" i="4"/>
  <c r="V127" i="4"/>
  <c r="T127" i="4"/>
  <c r="P127" i="4"/>
  <c r="BK127" i="4"/>
  <c r="K127" i="4"/>
  <c r="BE127" i="4" s="1"/>
  <c r="BI124" i="4"/>
  <c r="BH124" i="4"/>
  <c r="F38" i="4" s="1"/>
  <c r="BE97" i="1" s="1"/>
  <c r="BG124" i="4"/>
  <c r="BF124" i="4"/>
  <c r="R124" i="4"/>
  <c r="Q124" i="4"/>
  <c r="X124" i="4"/>
  <c r="V124" i="4"/>
  <c r="T124" i="4"/>
  <c r="P124" i="4"/>
  <c r="K124" i="4" s="1"/>
  <c r="BE124" i="4" s="1"/>
  <c r="BI122" i="4"/>
  <c r="F39" i="4" s="1"/>
  <c r="BF97" i="1" s="1"/>
  <c r="BH122" i="4"/>
  <c r="BG122" i="4"/>
  <c r="BF122" i="4"/>
  <c r="F36" i="4" s="1"/>
  <c r="BC97" i="1" s="1"/>
  <c r="R122" i="4"/>
  <c r="R121" i="4" s="1"/>
  <c r="J98" i="4" s="1"/>
  <c r="Q122" i="4"/>
  <c r="Q121" i="4"/>
  <c r="Q120" i="4" s="1"/>
  <c r="X122" i="4"/>
  <c r="X121" i="4" s="1"/>
  <c r="X120" i="4" s="1"/>
  <c r="X119" i="4" s="1"/>
  <c r="V122" i="4"/>
  <c r="V121" i="4" s="1"/>
  <c r="V120" i="4" s="1"/>
  <c r="V119" i="4" s="1"/>
  <c r="T122" i="4"/>
  <c r="T121" i="4" s="1"/>
  <c r="T120" i="4" s="1"/>
  <c r="P122" i="4"/>
  <c r="BK122" i="4" s="1"/>
  <c r="F115" i="4"/>
  <c r="F113" i="4"/>
  <c r="E111" i="4"/>
  <c r="F91" i="4"/>
  <c r="F89" i="4"/>
  <c r="E87" i="4"/>
  <c r="J24" i="4"/>
  <c r="E24" i="4"/>
  <c r="J116" i="4"/>
  <c r="J92" i="4"/>
  <c r="J23" i="4"/>
  <c r="J21" i="4"/>
  <c r="E21" i="4"/>
  <c r="J115" i="4" s="1"/>
  <c r="J20" i="4"/>
  <c r="J18" i="4"/>
  <c r="E18" i="4"/>
  <c r="F116" i="4" s="1"/>
  <c r="J17" i="4"/>
  <c r="J12" i="4"/>
  <c r="J113" i="4" s="1"/>
  <c r="E7" i="4"/>
  <c r="E109" i="4" s="1"/>
  <c r="K39" i="3"/>
  <c r="K38" i="3"/>
  <c r="BA96" i="1" s="1"/>
  <c r="K37" i="3"/>
  <c r="AZ96" i="1" s="1"/>
  <c r="BI207" i="3"/>
  <c r="BH207" i="3"/>
  <c r="BG207" i="3"/>
  <c r="BF207" i="3"/>
  <c r="R207" i="3"/>
  <c r="Q207" i="3"/>
  <c r="X207" i="3"/>
  <c r="V207" i="3"/>
  <c r="T207" i="3"/>
  <c r="P207" i="3"/>
  <c r="BK207" i="3" s="1"/>
  <c r="BI204" i="3"/>
  <c r="BH204" i="3"/>
  <c r="BG204" i="3"/>
  <c r="BF204" i="3"/>
  <c r="R204" i="3"/>
  <c r="Q204" i="3"/>
  <c r="X204" i="3"/>
  <c r="V204" i="3"/>
  <c r="T204" i="3"/>
  <c r="P204" i="3"/>
  <c r="BK204" i="3" s="1"/>
  <c r="K204" i="3"/>
  <c r="BE204" i="3" s="1"/>
  <c r="BI201" i="3"/>
  <c r="BH201" i="3"/>
  <c r="BG201" i="3"/>
  <c r="BF201" i="3"/>
  <c r="R201" i="3"/>
  <c r="Q201" i="3"/>
  <c r="X201" i="3"/>
  <c r="V201" i="3"/>
  <c r="T201" i="3"/>
  <c r="P201" i="3"/>
  <c r="BK201" i="3"/>
  <c r="K201" i="3"/>
  <c r="BE201" i="3" s="1"/>
  <c r="BI198" i="3"/>
  <c r="BH198" i="3"/>
  <c r="BG198" i="3"/>
  <c r="BF198" i="3"/>
  <c r="R198" i="3"/>
  <c r="Q198" i="3"/>
  <c r="X198" i="3"/>
  <c r="V198" i="3"/>
  <c r="T198" i="3"/>
  <c r="P198" i="3"/>
  <c r="BK198" i="3" s="1"/>
  <c r="BI193" i="3"/>
  <c r="BH193" i="3"/>
  <c r="BG193" i="3"/>
  <c r="BF193" i="3"/>
  <c r="R193" i="3"/>
  <c r="Q193" i="3"/>
  <c r="X193" i="3"/>
  <c r="V193" i="3"/>
  <c r="T193" i="3"/>
  <c r="P193" i="3"/>
  <c r="BK193" i="3" s="1"/>
  <c r="BI190" i="3"/>
  <c r="BH190" i="3"/>
  <c r="BG190" i="3"/>
  <c r="BF190" i="3"/>
  <c r="R190" i="3"/>
  <c r="Q190" i="3"/>
  <c r="X190" i="3"/>
  <c r="V190" i="3"/>
  <c r="T190" i="3"/>
  <c r="P190" i="3"/>
  <c r="BK190" i="3" s="1"/>
  <c r="K190" i="3"/>
  <c r="BE190" i="3" s="1"/>
  <c r="BI185" i="3"/>
  <c r="BH185" i="3"/>
  <c r="BG185" i="3"/>
  <c r="BF185" i="3"/>
  <c r="R185" i="3"/>
  <c r="R184" i="3" s="1"/>
  <c r="J99" i="3" s="1"/>
  <c r="Q185" i="3"/>
  <c r="Q184" i="3" s="1"/>
  <c r="I99" i="3" s="1"/>
  <c r="X185" i="3"/>
  <c r="X184" i="3" s="1"/>
  <c r="V185" i="3"/>
  <c r="V184" i="3" s="1"/>
  <c r="T185" i="3"/>
  <c r="T184" i="3" s="1"/>
  <c r="P185" i="3"/>
  <c r="BK185" i="3" s="1"/>
  <c r="K185" i="3"/>
  <c r="BE185" i="3" s="1"/>
  <c r="BI182" i="3"/>
  <c r="BH182" i="3"/>
  <c r="BG182" i="3"/>
  <c r="BF182" i="3"/>
  <c r="R182" i="3"/>
  <c r="Q182" i="3"/>
  <c r="X182" i="3"/>
  <c r="V182" i="3"/>
  <c r="T182" i="3"/>
  <c r="P182" i="3"/>
  <c r="BK182" i="3" s="1"/>
  <c r="K182" i="3"/>
  <c r="BE182" i="3" s="1"/>
  <c r="BI180" i="3"/>
  <c r="BH180" i="3"/>
  <c r="BG180" i="3"/>
  <c r="BF180" i="3"/>
  <c r="R180" i="3"/>
  <c r="Q180" i="3"/>
  <c r="X180" i="3"/>
  <c r="V180" i="3"/>
  <c r="T180" i="3"/>
  <c r="P180" i="3"/>
  <c r="BK180" i="3"/>
  <c r="K180" i="3"/>
  <c r="BE180" i="3" s="1"/>
  <c r="BI178" i="3"/>
  <c r="BH178" i="3"/>
  <c r="BG178" i="3"/>
  <c r="BF178" i="3"/>
  <c r="R178" i="3"/>
  <c r="Q178" i="3"/>
  <c r="X178" i="3"/>
  <c r="V178" i="3"/>
  <c r="T178" i="3"/>
  <c r="P178" i="3"/>
  <c r="BK178" i="3" s="1"/>
  <c r="BI176" i="3"/>
  <c r="BH176" i="3"/>
  <c r="BG176" i="3"/>
  <c r="BF176" i="3"/>
  <c r="R176" i="3"/>
  <c r="Q176" i="3"/>
  <c r="X176" i="3"/>
  <c r="V176" i="3"/>
  <c r="T176" i="3"/>
  <c r="P176" i="3"/>
  <c r="BK176" i="3" s="1"/>
  <c r="BI174" i="3"/>
  <c r="BH174" i="3"/>
  <c r="BG174" i="3"/>
  <c r="BF174" i="3"/>
  <c r="R174" i="3"/>
  <c r="Q174" i="3"/>
  <c r="X174" i="3"/>
  <c r="V174" i="3"/>
  <c r="T174" i="3"/>
  <c r="P174" i="3"/>
  <c r="BK174" i="3" s="1"/>
  <c r="K174" i="3"/>
  <c r="BE174" i="3" s="1"/>
  <c r="BI172" i="3"/>
  <c r="BH172" i="3"/>
  <c r="BG172" i="3"/>
  <c r="BF172" i="3"/>
  <c r="R172" i="3"/>
  <c r="Q172" i="3"/>
  <c r="X172" i="3"/>
  <c r="V172" i="3"/>
  <c r="T172" i="3"/>
  <c r="P172" i="3"/>
  <c r="BK172" i="3"/>
  <c r="K172" i="3"/>
  <c r="BE172" i="3" s="1"/>
  <c r="BI170" i="3"/>
  <c r="BH170" i="3"/>
  <c r="BG170" i="3"/>
  <c r="BF170" i="3"/>
  <c r="R170" i="3"/>
  <c r="Q170" i="3"/>
  <c r="X170" i="3"/>
  <c r="V170" i="3"/>
  <c r="T170" i="3"/>
  <c r="P170" i="3"/>
  <c r="BK170" i="3" s="1"/>
  <c r="BI168" i="3"/>
  <c r="BH168" i="3"/>
  <c r="BG168" i="3"/>
  <c r="BF168" i="3"/>
  <c r="R168" i="3"/>
  <c r="Q168" i="3"/>
  <c r="X168" i="3"/>
  <c r="V168" i="3"/>
  <c r="T168" i="3"/>
  <c r="P168" i="3"/>
  <c r="BK168" i="3" s="1"/>
  <c r="BI166" i="3"/>
  <c r="BH166" i="3"/>
  <c r="BG166" i="3"/>
  <c r="BF166" i="3"/>
  <c r="R166" i="3"/>
  <c r="Q166" i="3"/>
  <c r="X166" i="3"/>
  <c r="V166" i="3"/>
  <c r="T166" i="3"/>
  <c r="P166" i="3"/>
  <c r="BK166" i="3" s="1"/>
  <c r="K166" i="3"/>
  <c r="BE166" i="3" s="1"/>
  <c r="BI164" i="3"/>
  <c r="BH164" i="3"/>
  <c r="BG164" i="3"/>
  <c r="BF164" i="3"/>
  <c r="R164" i="3"/>
  <c r="Q164" i="3"/>
  <c r="X164" i="3"/>
  <c r="V164" i="3"/>
  <c r="T164" i="3"/>
  <c r="P164" i="3"/>
  <c r="BK164" i="3"/>
  <c r="K164" i="3"/>
  <c r="BE164" i="3" s="1"/>
  <c r="BI161" i="3"/>
  <c r="BH161" i="3"/>
  <c r="BG161" i="3"/>
  <c r="BF161" i="3"/>
  <c r="R161" i="3"/>
  <c r="Q161" i="3"/>
  <c r="X161" i="3"/>
  <c r="V161" i="3"/>
  <c r="T161" i="3"/>
  <c r="P161" i="3"/>
  <c r="BK161" i="3" s="1"/>
  <c r="BI158" i="3"/>
  <c r="BH158" i="3"/>
  <c r="BG158" i="3"/>
  <c r="BF158" i="3"/>
  <c r="R158" i="3"/>
  <c r="Q158" i="3"/>
  <c r="X158" i="3"/>
  <c r="V158" i="3"/>
  <c r="T158" i="3"/>
  <c r="P158" i="3"/>
  <c r="BK158" i="3" s="1"/>
  <c r="BI155" i="3"/>
  <c r="BH155" i="3"/>
  <c r="BG155" i="3"/>
  <c r="BF155" i="3"/>
  <c r="R155" i="3"/>
  <c r="Q155" i="3"/>
  <c r="X155" i="3"/>
  <c r="V155" i="3"/>
  <c r="T155" i="3"/>
  <c r="P155" i="3"/>
  <c r="BK155" i="3" s="1"/>
  <c r="K155" i="3"/>
  <c r="BE155" i="3" s="1"/>
  <c r="BI152" i="3"/>
  <c r="BH152" i="3"/>
  <c r="BG152" i="3"/>
  <c r="BF152" i="3"/>
  <c r="R152" i="3"/>
  <c r="Q152" i="3"/>
  <c r="X152" i="3"/>
  <c r="V152" i="3"/>
  <c r="T152" i="3"/>
  <c r="P152" i="3"/>
  <c r="BK152" i="3"/>
  <c r="K152" i="3"/>
  <c r="BE152" i="3" s="1"/>
  <c r="BI149" i="3"/>
  <c r="BH149" i="3"/>
  <c r="BG149" i="3"/>
  <c r="BF149" i="3"/>
  <c r="R149" i="3"/>
  <c r="Q149" i="3"/>
  <c r="X149" i="3"/>
  <c r="V149" i="3"/>
  <c r="T149" i="3"/>
  <c r="P149" i="3"/>
  <c r="BK149" i="3" s="1"/>
  <c r="BI146" i="3"/>
  <c r="BH146" i="3"/>
  <c r="BG146" i="3"/>
  <c r="BF146" i="3"/>
  <c r="R146" i="3"/>
  <c r="Q146" i="3"/>
  <c r="X146" i="3"/>
  <c r="V146" i="3"/>
  <c r="T146" i="3"/>
  <c r="P146" i="3"/>
  <c r="BK146" i="3" s="1"/>
  <c r="BI144" i="3"/>
  <c r="BH144" i="3"/>
  <c r="BG144" i="3"/>
  <c r="BF144" i="3"/>
  <c r="R144" i="3"/>
  <c r="Q144" i="3"/>
  <c r="X144" i="3"/>
  <c r="V144" i="3"/>
  <c r="T144" i="3"/>
  <c r="P144" i="3"/>
  <c r="BK144" i="3" s="1"/>
  <c r="K144" i="3"/>
  <c r="BE144" i="3" s="1"/>
  <c r="BI141" i="3"/>
  <c r="BH141" i="3"/>
  <c r="BG141" i="3"/>
  <c r="BF141" i="3"/>
  <c r="R141" i="3"/>
  <c r="Q141" i="3"/>
  <c r="X141" i="3"/>
  <c r="V141" i="3"/>
  <c r="T141" i="3"/>
  <c r="P141" i="3"/>
  <c r="BK141" i="3"/>
  <c r="K141" i="3"/>
  <c r="BE141" i="3" s="1"/>
  <c r="BI139" i="3"/>
  <c r="BH139" i="3"/>
  <c r="BG139" i="3"/>
  <c r="BF139" i="3"/>
  <c r="R139" i="3"/>
  <c r="Q139" i="3"/>
  <c r="X139" i="3"/>
  <c r="V139" i="3"/>
  <c r="T139" i="3"/>
  <c r="P139" i="3"/>
  <c r="BK139" i="3" s="1"/>
  <c r="BI137" i="3"/>
  <c r="BH137" i="3"/>
  <c r="BG137" i="3"/>
  <c r="BF137" i="3"/>
  <c r="R137" i="3"/>
  <c r="Q137" i="3"/>
  <c r="X137" i="3"/>
  <c r="V137" i="3"/>
  <c r="T137" i="3"/>
  <c r="P137" i="3"/>
  <c r="BK137" i="3" s="1"/>
  <c r="BI135" i="3"/>
  <c r="BH135" i="3"/>
  <c r="BG135" i="3"/>
  <c r="BF135" i="3"/>
  <c r="R135" i="3"/>
  <c r="Q135" i="3"/>
  <c r="X135" i="3"/>
  <c r="V135" i="3"/>
  <c r="T135" i="3"/>
  <c r="P135" i="3"/>
  <c r="BK135" i="3" s="1"/>
  <c r="K135" i="3"/>
  <c r="BE135" i="3" s="1"/>
  <c r="BI133" i="3"/>
  <c r="BH133" i="3"/>
  <c r="BG133" i="3"/>
  <c r="BF133" i="3"/>
  <c r="R133" i="3"/>
  <c r="Q133" i="3"/>
  <c r="X133" i="3"/>
  <c r="V133" i="3"/>
  <c r="T133" i="3"/>
  <c r="P133" i="3"/>
  <c r="BK133" i="3"/>
  <c r="K133" i="3"/>
  <c r="BE133" i="3" s="1"/>
  <c r="BI131" i="3"/>
  <c r="BH131" i="3"/>
  <c r="BG131" i="3"/>
  <c r="BF131" i="3"/>
  <c r="R131" i="3"/>
  <c r="Q131" i="3"/>
  <c r="X131" i="3"/>
  <c r="V131" i="3"/>
  <c r="T131" i="3"/>
  <c r="P131" i="3"/>
  <c r="BK131" i="3" s="1"/>
  <c r="BI128" i="3"/>
  <c r="BH128" i="3"/>
  <c r="BG128" i="3"/>
  <c r="BF128" i="3"/>
  <c r="R128" i="3"/>
  <c r="Q128" i="3"/>
  <c r="X128" i="3"/>
  <c r="V128" i="3"/>
  <c r="T128" i="3"/>
  <c r="P128" i="3"/>
  <c r="BK128" i="3" s="1"/>
  <c r="BI125" i="3"/>
  <c r="BH125" i="3"/>
  <c r="BG125" i="3"/>
  <c r="BF125" i="3"/>
  <c r="F36" i="3" s="1"/>
  <c r="BC96" i="1" s="1"/>
  <c r="R125" i="3"/>
  <c r="Q125" i="3"/>
  <c r="X125" i="3"/>
  <c r="V125" i="3"/>
  <c r="T125" i="3"/>
  <c r="P125" i="3"/>
  <c r="BK125" i="3" s="1"/>
  <c r="K125" i="3"/>
  <c r="BE125" i="3" s="1"/>
  <c r="BI122" i="3"/>
  <c r="F39" i="3" s="1"/>
  <c r="BF96" i="1" s="1"/>
  <c r="BH122" i="3"/>
  <c r="F38" i="3" s="1"/>
  <c r="BE96" i="1" s="1"/>
  <c r="BG122" i="3"/>
  <c r="F37" i="3" s="1"/>
  <c r="BD96" i="1" s="1"/>
  <c r="BF122" i="3"/>
  <c r="K36" i="3"/>
  <c r="AY96" i="1" s="1"/>
  <c r="R122" i="3"/>
  <c r="R121" i="3" s="1"/>
  <c r="Q122" i="3"/>
  <c r="Q121" i="3" s="1"/>
  <c r="X122" i="3"/>
  <c r="X121" i="3" s="1"/>
  <c r="X120" i="3" s="1"/>
  <c r="X119" i="3" s="1"/>
  <c r="V122" i="3"/>
  <c r="V121" i="3" s="1"/>
  <c r="V120" i="3" s="1"/>
  <c r="V119" i="3" s="1"/>
  <c r="T122" i="3"/>
  <c r="T121" i="3" s="1"/>
  <c r="T120" i="3" s="1"/>
  <c r="T119" i="3" s="1"/>
  <c r="AW96" i="1" s="1"/>
  <c r="P122" i="3"/>
  <c r="BK122" i="3"/>
  <c r="BK121" i="3" s="1"/>
  <c r="K122" i="3"/>
  <c r="BE122" i="3" s="1"/>
  <c r="F115" i="3"/>
  <c r="F113" i="3"/>
  <c r="E111" i="3"/>
  <c r="F91" i="3"/>
  <c r="F89" i="3"/>
  <c r="E87" i="3"/>
  <c r="J24" i="3"/>
  <c r="E24" i="3"/>
  <c r="J116" i="3" s="1"/>
  <c r="J92" i="3"/>
  <c r="J23" i="3"/>
  <c r="J21" i="3"/>
  <c r="E21" i="3"/>
  <c r="J115" i="3"/>
  <c r="J91" i="3"/>
  <c r="J20" i="3"/>
  <c r="J18" i="3"/>
  <c r="E18" i="3"/>
  <c r="F116" i="3" s="1"/>
  <c r="J17" i="3"/>
  <c r="J12" i="3"/>
  <c r="J113" i="3" s="1"/>
  <c r="E7" i="3"/>
  <c r="E109" i="3"/>
  <c r="E85" i="3"/>
  <c r="K39" i="2"/>
  <c r="K38" i="2"/>
  <c r="BA95" i="1"/>
  <c r="K37" i="2"/>
  <c r="AZ95" i="1" s="1"/>
  <c r="BI299" i="2"/>
  <c r="BH299" i="2"/>
  <c r="BG299" i="2"/>
  <c r="BF299" i="2"/>
  <c r="R299" i="2"/>
  <c r="Q299" i="2"/>
  <c r="X299" i="2"/>
  <c r="V299" i="2"/>
  <c r="T299" i="2"/>
  <c r="P299" i="2"/>
  <c r="BK299" i="2" s="1"/>
  <c r="BI296" i="2"/>
  <c r="BH296" i="2"/>
  <c r="BG296" i="2"/>
  <c r="BF296" i="2"/>
  <c r="R296" i="2"/>
  <c r="Q296" i="2"/>
  <c r="X296" i="2"/>
  <c r="V296" i="2"/>
  <c r="T296" i="2"/>
  <c r="P296" i="2"/>
  <c r="BK296" i="2" s="1"/>
  <c r="BI293" i="2"/>
  <c r="BH293" i="2"/>
  <c r="BG293" i="2"/>
  <c r="BF293" i="2"/>
  <c r="R293" i="2"/>
  <c r="Q293" i="2"/>
  <c r="X293" i="2"/>
  <c r="V293" i="2"/>
  <c r="T293" i="2"/>
  <c r="P293" i="2"/>
  <c r="BK293" i="2" s="1"/>
  <c r="K293" i="2"/>
  <c r="BE293" i="2" s="1"/>
  <c r="BI290" i="2"/>
  <c r="BH290" i="2"/>
  <c r="BG290" i="2"/>
  <c r="BF290" i="2"/>
  <c r="R290" i="2"/>
  <c r="Q290" i="2"/>
  <c r="X290" i="2"/>
  <c r="V290" i="2"/>
  <c r="T290" i="2"/>
  <c r="P290" i="2"/>
  <c r="BK290" i="2"/>
  <c r="K290" i="2"/>
  <c r="BE290" i="2" s="1"/>
  <c r="BI287" i="2"/>
  <c r="BH287" i="2"/>
  <c r="BG287" i="2"/>
  <c r="BF287" i="2"/>
  <c r="R287" i="2"/>
  <c r="Q287" i="2"/>
  <c r="X287" i="2"/>
  <c r="V287" i="2"/>
  <c r="T287" i="2"/>
  <c r="P287" i="2"/>
  <c r="BK287" i="2" s="1"/>
  <c r="BI282" i="2"/>
  <c r="BH282" i="2"/>
  <c r="BG282" i="2"/>
  <c r="BF282" i="2"/>
  <c r="R282" i="2"/>
  <c r="Q282" i="2"/>
  <c r="X282" i="2"/>
  <c r="V282" i="2"/>
  <c r="T282" i="2"/>
  <c r="P282" i="2"/>
  <c r="BK282" i="2" s="1"/>
  <c r="BI279" i="2"/>
  <c r="BH279" i="2"/>
  <c r="BG279" i="2"/>
  <c r="BF279" i="2"/>
  <c r="R279" i="2"/>
  <c r="Q279" i="2"/>
  <c r="X279" i="2"/>
  <c r="V279" i="2"/>
  <c r="T279" i="2"/>
  <c r="P279" i="2"/>
  <c r="BK279" i="2" s="1"/>
  <c r="K279" i="2"/>
  <c r="BE279" i="2" s="1"/>
  <c r="BI277" i="2"/>
  <c r="BH277" i="2"/>
  <c r="BG277" i="2"/>
  <c r="BF277" i="2"/>
  <c r="R277" i="2"/>
  <c r="Q277" i="2"/>
  <c r="X277" i="2"/>
  <c r="V277" i="2"/>
  <c r="T277" i="2"/>
  <c r="P277" i="2"/>
  <c r="BK277" i="2"/>
  <c r="K277" i="2"/>
  <c r="BE277" i="2" s="1"/>
  <c r="BI274" i="2"/>
  <c r="BH274" i="2"/>
  <c r="BG274" i="2"/>
  <c r="BF274" i="2"/>
  <c r="R274" i="2"/>
  <c r="Q274" i="2"/>
  <c r="X274" i="2"/>
  <c r="V274" i="2"/>
  <c r="T274" i="2"/>
  <c r="P274" i="2"/>
  <c r="BK274" i="2" s="1"/>
  <c r="BI271" i="2"/>
  <c r="BH271" i="2"/>
  <c r="BG271" i="2"/>
  <c r="BF271" i="2"/>
  <c r="R271" i="2"/>
  <c r="Q271" i="2"/>
  <c r="X271" i="2"/>
  <c r="V271" i="2"/>
  <c r="T271" i="2"/>
  <c r="P271" i="2"/>
  <c r="BK271" i="2" s="1"/>
  <c r="BI268" i="2"/>
  <c r="BH268" i="2"/>
  <c r="BG268" i="2"/>
  <c r="BF268" i="2"/>
  <c r="R268" i="2"/>
  <c r="R267" i="2" s="1"/>
  <c r="J99" i="2" s="1"/>
  <c r="Q268" i="2"/>
  <c r="Q267" i="2"/>
  <c r="I99" i="2" s="1"/>
  <c r="X268" i="2"/>
  <c r="X267" i="2" s="1"/>
  <c r="V268" i="2"/>
  <c r="V267" i="2"/>
  <c r="T268" i="2"/>
  <c r="T267" i="2" s="1"/>
  <c r="P268" i="2"/>
  <c r="BK268" i="2"/>
  <c r="K268" i="2"/>
  <c r="BE268" i="2"/>
  <c r="BI265" i="2"/>
  <c r="BH265" i="2"/>
  <c r="BG265" i="2"/>
  <c r="BF265" i="2"/>
  <c r="R265" i="2"/>
  <c r="Q265" i="2"/>
  <c r="X265" i="2"/>
  <c r="V265" i="2"/>
  <c r="T265" i="2"/>
  <c r="P265" i="2"/>
  <c r="BK265" i="2" s="1"/>
  <c r="BI263" i="2"/>
  <c r="BH263" i="2"/>
  <c r="BG263" i="2"/>
  <c r="BF263" i="2"/>
  <c r="R263" i="2"/>
  <c r="Q263" i="2"/>
  <c r="X263" i="2"/>
  <c r="V263" i="2"/>
  <c r="T263" i="2"/>
  <c r="P263" i="2"/>
  <c r="BK263" i="2" s="1"/>
  <c r="K263" i="2"/>
  <c r="BE263" i="2" s="1"/>
  <c r="BI261" i="2"/>
  <c r="BH261" i="2"/>
  <c r="BG261" i="2"/>
  <c r="BF261" i="2"/>
  <c r="R261" i="2"/>
  <c r="Q261" i="2"/>
  <c r="X261" i="2"/>
  <c r="V261" i="2"/>
  <c r="T261" i="2"/>
  <c r="P261" i="2"/>
  <c r="BK261" i="2"/>
  <c r="K261" i="2"/>
  <c r="BE261" i="2" s="1"/>
  <c r="BI259" i="2"/>
  <c r="BH259" i="2"/>
  <c r="BG259" i="2"/>
  <c r="BF259" i="2"/>
  <c r="R259" i="2"/>
  <c r="Q259" i="2"/>
  <c r="X259" i="2"/>
  <c r="V259" i="2"/>
  <c r="T259" i="2"/>
  <c r="P259" i="2"/>
  <c r="BK259" i="2" s="1"/>
  <c r="BI257" i="2"/>
  <c r="BH257" i="2"/>
  <c r="BG257" i="2"/>
  <c r="BF257" i="2"/>
  <c r="R257" i="2"/>
  <c r="Q257" i="2"/>
  <c r="X257" i="2"/>
  <c r="V257" i="2"/>
  <c r="T257" i="2"/>
  <c r="P257" i="2"/>
  <c r="BK257" i="2" s="1"/>
  <c r="BI255" i="2"/>
  <c r="BH255" i="2"/>
  <c r="BG255" i="2"/>
  <c r="BF255" i="2"/>
  <c r="R255" i="2"/>
  <c r="Q255" i="2"/>
  <c r="X255" i="2"/>
  <c r="V255" i="2"/>
  <c r="T255" i="2"/>
  <c r="P255" i="2"/>
  <c r="BK255" i="2" s="1"/>
  <c r="K255" i="2"/>
  <c r="BE255" i="2" s="1"/>
  <c r="BI253" i="2"/>
  <c r="BH253" i="2"/>
  <c r="BG253" i="2"/>
  <c r="BF253" i="2"/>
  <c r="R253" i="2"/>
  <c r="Q253" i="2"/>
  <c r="X253" i="2"/>
  <c r="V253" i="2"/>
  <c r="T253" i="2"/>
  <c r="P253" i="2"/>
  <c r="BK253" i="2"/>
  <c r="K253" i="2"/>
  <c r="BE253" i="2" s="1"/>
  <c r="BI251" i="2"/>
  <c r="BH251" i="2"/>
  <c r="BG251" i="2"/>
  <c r="BF251" i="2"/>
  <c r="R251" i="2"/>
  <c r="Q251" i="2"/>
  <c r="X251" i="2"/>
  <c r="V251" i="2"/>
  <c r="T251" i="2"/>
  <c r="P251" i="2"/>
  <c r="BK251" i="2" s="1"/>
  <c r="BI249" i="2"/>
  <c r="BH249" i="2"/>
  <c r="BG249" i="2"/>
  <c r="BF249" i="2"/>
  <c r="R249" i="2"/>
  <c r="Q249" i="2"/>
  <c r="X249" i="2"/>
  <c r="V249" i="2"/>
  <c r="T249" i="2"/>
  <c r="P249" i="2"/>
  <c r="BK249" i="2" s="1"/>
  <c r="BI247" i="2"/>
  <c r="BH247" i="2"/>
  <c r="BG247" i="2"/>
  <c r="BF247" i="2"/>
  <c r="R247" i="2"/>
  <c r="Q247" i="2"/>
  <c r="X247" i="2"/>
  <c r="V247" i="2"/>
  <c r="T247" i="2"/>
  <c r="P247" i="2"/>
  <c r="BK247" i="2" s="1"/>
  <c r="K247" i="2"/>
  <c r="BE247" i="2" s="1"/>
  <c r="BI245" i="2"/>
  <c r="BH245" i="2"/>
  <c r="BG245" i="2"/>
  <c r="BF245" i="2"/>
  <c r="R245" i="2"/>
  <c r="Q245" i="2"/>
  <c r="X245" i="2"/>
  <c r="V245" i="2"/>
  <c r="T245" i="2"/>
  <c r="P245" i="2"/>
  <c r="BK245" i="2"/>
  <c r="K245" i="2"/>
  <c r="BE245" i="2" s="1"/>
  <c r="BI243" i="2"/>
  <c r="BH243" i="2"/>
  <c r="BG243" i="2"/>
  <c r="BF243" i="2"/>
  <c r="R243" i="2"/>
  <c r="Q243" i="2"/>
  <c r="X243" i="2"/>
  <c r="V243" i="2"/>
  <c r="T243" i="2"/>
  <c r="P243" i="2"/>
  <c r="BK243" i="2" s="1"/>
  <c r="BI241" i="2"/>
  <c r="BH241" i="2"/>
  <c r="BG241" i="2"/>
  <c r="BF241" i="2"/>
  <c r="R241" i="2"/>
  <c r="Q241" i="2"/>
  <c r="X241" i="2"/>
  <c r="V241" i="2"/>
  <c r="T241" i="2"/>
  <c r="P241" i="2"/>
  <c r="BK241" i="2" s="1"/>
  <c r="BI239" i="2"/>
  <c r="BH239" i="2"/>
  <c r="BG239" i="2"/>
  <c r="BF239" i="2"/>
  <c r="R239" i="2"/>
  <c r="Q239" i="2"/>
  <c r="X239" i="2"/>
  <c r="V239" i="2"/>
  <c r="T239" i="2"/>
  <c r="P239" i="2"/>
  <c r="BK239" i="2" s="1"/>
  <c r="K239" i="2"/>
  <c r="BE239" i="2" s="1"/>
  <c r="BI237" i="2"/>
  <c r="BH237" i="2"/>
  <c r="BG237" i="2"/>
  <c r="BF237" i="2"/>
  <c r="R237" i="2"/>
  <c r="Q237" i="2"/>
  <c r="X237" i="2"/>
  <c r="V237" i="2"/>
  <c r="T237" i="2"/>
  <c r="P237" i="2"/>
  <c r="BK237" i="2"/>
  <c r="K237" i="2"/>
  <c r="BE237" i="2" s="1"/>
  <c r="BI235" i="2"/>
  <c r="BH235" i="2"/>
  <c r="BG235" i="2"/>
  <c r="BF235" i="2"/>
  <c r="R235" i="2"/>
  <c r="Q235" i="2"/>
  <c r="X235" i="2"/>
  <c r="V235" i="2"/>
  <c r="T235" i="2"/>
  <c r="P235" i="2"/>
  <c r="BK235" i="2" s="1"/>
  <c r="BI233" i="2"/>
  <c r="BH233" i="2"/>
  <c r="BG233" i="2"/>
  <c r="BF233" i="2"/>
  <c r="R233" i="2"/>
  <c r="Q233" i="2"/>
  <c r="X233" i="2"/>
  <c r="V233" i="2"/>
  <c r="T233" i="2"/>
  <c r="P233" i="2"/>
  <c r="BK233" i="2" s="1"/>
  <c r="BI231" i="2"/>
  <c r="BH231" i="2"/>
  <c r="BG231" i="2"/>
  <c r="BF231" i="2"/>
  <c r="R231" i="2"/>
  <c r="Q231" i="2"/>
  <c r="X231" i="2"/>
  <c r="V231" i="2"/>
  <c r="T231" i="2"/>
  <c r="P231" i="2"/>
  <c r="BK231" i="2" s="1"/>
  <c r="K231" i="2"/>
  <c r="BE231" i="2" s="1"/>
  <c r="BI229" i="2"/>
  <c r="BH229" i="2"/>
  <c r="BG229" i="2"/>
  <c r="BF229" i="2"/>
  <c r="R229" i="2"/>
  <c r="Q229" i="2"/>
  <c r="X229" i="2"/>
  <c r="V229" i="2"/>
  <c r="T229" i="2"/>
  <c r="P229" i="2"/>
  <c r="BK229" i="2"/>
  <c r="K229" i="2"/>
  <c r="BE229" i="2" s="1"/>
  <c r="BI227" i="2"/>
  <c r="BH227" i="2"/>
  <c r="BG227" i="2"/>
  <c r="BF227" i="2"/>
  <c r="R227" i="2"/>
  <c r="Q227" i="2"/>
  <c r="X227" i="2"/>
  <c r="V227" i="2"/>
  <c r="T227" i="2"/>
  <c r="P227" i="2"/>
  <c r="BK227" i="2" s="1"/>
  <c r="BI225" i="2"/>
  <c r="BH225" i="2"/>
  <c r="BG225" i="2"/>
  <c r="BF225" i="2"/>
  <c r="R225" i="2"/>
  <c r="Q225" i="2"/>
  <c r="X225" i="2"/>
  <c r="V225" i="2"/>
  <c r="T225" i="2"/>
  <c r="P225" i="2"/>
  <c r="BK225" i="2" s="1"/>
  <c r="BI223" i="2"/>
  <c r="BH223" i="2"/>
  <c r="BG223" i="2"/>
  <c r="BF223" i="2"/>
  <c r="R223" i="2"/>
  <c r="Q223" i="2"/>
  <c r="X223" i="2"/>
  <c r="V223" i="2"/>
  <c r="T223" i="2"/>
  <c r="P223" i="2"/>
  <c r="BK223" i="2" s="1"/>
  <c r="K223" i="2"/>
  <c r="BE223" i="2" s="1"/>
  <c r="BI221" i="2"/>
  <c r="BH221" i="2"/>
  <c r="BG221" i="2"/>
  <c r="BF221" i="2"/>
  <c r="R221" i="2"/>
  <c r="Q221" i="2"/>
  <c r="X221" i="2"/>
  <c r="V221" i="2"/>
  <c r="T221" i="2"/>
  <c r="P221" i="2"/>
  <c r="BK221" i="2"/>
  <c r="K221" i="2"/>
  <c r="BE221" i="2" s="1"/>
  <c r="BI219" i="2"/>
  <c r="BH219" i="2"/>
  <c r="BG219" i="2"/>
  <c r="BF219" i="2"/>
  <c r="R219" i="2"/>
  <c r="Q219" i="2"/>
  <c r="X219" i="2"/>
  <c r="V219" i="2"/>
  <c r="T219" i="2"/>
  <c r="P219" i="2"/>
  <c r="BK219" i="2" s="1"/>
  <c r="BI217" i="2"/>
  <c r="BH217" i="2"/>
  <c r="BG217" i="2"/>
  <c r="BF217" i="2"/>
  <c r="R217" i="2"/>
  <c r="Q217" i="2"/>
  <c r="X217" i="2"/>
  <c r="V217" i="2"/>
  <c r="T217" i="2"/>
  <c r="P217" i="2"/>
  <c r="BK217" i="2" s="1"/>
  <c r="BI215" i="2"/>
  <c r="BH215" i="2"/>
  <c r="BG215" i="2"/>
  <c r="BF215" i="2"/>
  <c r="R215" i="2"/>
  <c r="Q215" i="2"/>
  <c r="X215" i="2"/>
  <c r="V215" i="2"/>
  <c r="T215" i="2"/>
  <c r="P215" i="2"/>
  <c r="BK215" i="2" s="1"/>
  <c r="K215" i="2"/>
  <c r="BE215" i="2" s="1"/>
  <c r="BI213" i="2"/>
  <c r="BH213" i="2"/>
  <c r="BG213" i="2"/>
  <c r="BF213" i="2"/>
  <c r="R213" i="2"/>
  <c r="Q213" i="2"/>
  <c r="X213" i="2"/>
  <c r="V213" i="2"/>
  <c r="T213" i="2"/>
  <c r="P213" i="2"/>
  <c r="BK213" i="2"/>
  <c r="K213" i="2"/>
  <c r="BE213" i="2" s="1"/>
  <c r="BI211" i="2"/>
  <c r="BH211" i="2"/>
  <c r="BG211" i="2"/>
  <c r="BF211" i="2"/>
  <c r="R211" i="2"/>
  <c r="Q211" i="2"/>
  <c r="X211" i="2"/>
  <c r="V211" i="2"/>
  <c r="T211" i="2"/>
  <c r="P211" i="2"/>
  <c r="BK211" i="2" s="1"/>
  <c r="BI209" i="2"/>
  <c r="BH209" i="2"/>
  <c r="BG209" i="2"/>
  <c r="BF209" i="2"/>
  <c r="R209" i="2"/>
  <c r="Q209" i="2"/>
  <c r="X209" i="2"/>
  <c r="V209" i="2"/>
  <c r="T209" i="2"/>
  <c r="P209" i="2"/>
  <c r="BK209" i="2" s="1"/>
  <c r="BI207" i="2"/>
  <c r="BH207" i="2"/>
  <c r="BG207" i="2"/>
  <c r="BF207" i="2"/>
  <c r="R207" i="2"/>
  <c r="Q207" i="2"/>
  <c r="X207" i="2"/>
  <c r="V207" i="2"/>
  <c r="T207" i="2"/>
  <c r="P207" i="2"/>
  <c r="BK207" i="2" s="1"/>
  <c r="K207" i="2"/>
  <c r="BE207" i="2" s="1"/>
  <c r="BI205" i="2"/>
  <c r="BH205" i="2"/>
  <c r="BG205" i="2"/>
  <c r="BF205" i="2"/>
  <c r="R205" i="2"/>
  <c r="Q205" i="2"/>
  <c r="X205" i="2"/>
  <c r="V205" i="2"/>
  <c r="T205" i="2"/>
  <c r="P205" i="2"/>
  <c r="BK205" i="2"/>
  <c r="K205" i="2"/>
  <c r="BE205" i="2" s="1"/>
  <c r="BI202" i="2"/>
  <c r="BH202" i="2"/>
  <c r="BG202" i="2"/>
  <c r="BF202" i="2"/>
  <c r="R202" i="2"/>
  <c r="Q202" i="2"/>
  <c r="X202" i="2"/>
  <c r="V202" i="2"/>
  <c r="T202" i="2"/>
  <c r="P202" i="2"/>
  <c r="BK202" i="2" s="1"/>
  <c r="BI199" i="2"/>
  <c r="BH199" i="2"/>
  <c r="BG199" i="2"/>
  <c r="BF199" i="2"/>
  <c r="R199" i="2"/>
  <c r="Q199" i="2"/>
  <c r="X199" i="2"/>
  <c r="V199" i="2"/>
  <c r="T199" i="2"/>
  <c r="P199" i="2"/>
  <c r="BK199" i="2" s="1"/>
  <c r="BI196" i="2"/>
  <c r="BH196" i="2"/>
  <c r="BG196" i="2"/>
  <c r="BF196" i="2"/>
  <c r="R196" i="2"/>
  <c r="Q196" i="2"/>
  <c r="X196" i="2"/>
  <c r="V196" i="2"/>
  <c r="T196" i="2"/>
  <c r="P196" i="2"/>
  <c r="BK196" i="2" s="1"/>
  <c r="K196" i="2"/>
  <c r="BE196" i="2" s="1"/>
  <c r="BI194" i="2"/>
  <c r="BH194" i="2"/>
  <c r="BG194" i="2"/>
  <c r="BF194" i="2"/>
  <c r="R194" i="2"/>
  <c r="Q194" i="2"/>
  <c r="X194" i="2"/>
  <c r="V194" i="2"/>
  <c r="T194" i="2"/>
  <c r="P194" i="2"/>
  <c r="BK194" i="2"/>
  <c r="K194" i="2"/>
  <c r="BE194" i="2" s="1"/>
  <c r="BI192" i="2"/>
  <c r="BH192" i="2"/>
  <c r="BG192" i="2"/>
  <c r="BF192" i="2"/>
  <c r="R192" i="2"/>
  <c r="Q192" i="2"/>
  <c r="X192" i="2"/>
  <c r="V192" i="2"/>
  <c r="T192" i="2"/>
  <c r="P192" i="2"/>
  <c r="BK192" i="2" s="1"/>
  <c r="BI190" i="2"/>
  <c r="BH190" i="2"/>
  <c r="BG190" i="2"/>
  <c r="BF190" i="2"/>
  <c r="R190" i="2"/>
  <c r="Q190" i="2"/>
  <c r="X190" i="2"/>
  <c r="V190" i="2"/>
  <c r="T190" i="2"/>
  <c r="P190" i="2"/>
  <c r="BK190" i="2" s="1"/>
  <c r="BI187" i="2"/>
  <c r="BH187" i="2"/>
  <c r="BG187" i="2"/>
  <c r="BF187" i="2"/>
  <c r="R187" i="2"/>
  <c r="Q187" i="2"/>
  <c r="X187" i="2"/>
  <c r="V187" i="2"/>
  <c r="T187" i="2"/>
  <c r="P187" i="2"/>
  <c r="BK187" i="2" s="1"/>
  <c r="K187" i="2"/>
  <c r="BE187" i="2" s="1"/>
  <c r="BI185" i="2"/>
  <c r="BH185" i="2"/>
  <c r="BG185" i="2"/>
  <c r="BF185" i="2"/>
  <c r="R185" i="2"/>
  <c r="Q185" i="2"/>
  <c r="X185" i="2"/>
  <c r="V185" i="2"/>
  <c r="T185" i="2"/>
  <c r="P185" i="2"/>
  <c r="BK185" i="2"/>
  <c r="K185" i="2"/>
  <c r="BE185" i="2" s="1"/>
  <c r="BI183" i="2"/>
  <c r="BH183" i="2"/>
  <c r="BG183" i="2"/>
  <c r="BF183" i="2"/>
  <c r="R183" i="2"/>
  <c r="Q183" i="2"/>
  <c r="X183" i="2"/>
  <c r="V183" i="2"/>
  <c r="T183" i="2"/>
  <c r="P183" i="2"/>
  <c r="BK183" i="2" s="1"/>
  <c r="BI180" i="2"/>
  <c r="BH180" i="2"/>
  <c r="BG180" i="2"/>
  <c r="BF180" i="2"/>
  <c r="R180" i="2"/>
  <c r="Q180" i="2"/>
  <c r="X180" i="2"/>
  <c r="V180" i="2"/>
  <c r="T180" i="2"/>
  <c r="P180" i="2"/>
  <c r="BK180" i="2" s="1"/>
  <c r="BI177" i="2"/>
  <c r="BH177" i="2"/>
  <c r="BG177" i="2"/>
  <c r="BF177" i="2"/>
  <c r="R177" i="2"/>
  <c r="Q177" i="2"/>
  <c r="X177" i="2"/>
  <c r="V177" i="2"/>
  <c r="T177" i="2"/>
  <c r="P177" i="2"/>
  <c r="BK177" i="2" s="1"/>
  <c r="K177" i="2"/>
  <c r="BE177" i="2" s="1"/>
  <c r="BI174" i="2"/>
  <c r="BH174" i="2"/>
  <c r="BG174" i="2"/>
  <c r="BF174" i="2"/>
  <c r="R174" i="2"/>
  <c r="Q174" i="2"/>
  <c r="X174" i="2"/>
  <c r="V174" i="2"/>
  <c r="T174" i="2"/>
  <c r="P174" i="2"/>
  <c r="BK174" i="2"/>
  <c r="K174" i="2"/>
  <c r="BE174" i="2" s="1"/>
  <c r="BI172" i="2"/>
  <c r="BH172" i="2"/>
  <c r="BG172" i="2"/>
  <c r="BF172" i="2"/>
  <c r="R172" i="2"/>
  <c r="Q172" i="2"/>
  <c r="X172" i="2"/>
  <c r="V172" i="2"/>
  <c r="T172" i="2"/>
  <c r="P172" i="2"/>
  <c r="K172" i="2" s="1"/>
  <c r="BE172" i="2" s="1"/>
  <c r="BK172" i="2"/>
  <c r="BI169" i="2"/>
  <c r="BH169" i="2"/>
  <c r="BG169" i="2"/>
  <c r="BF169" i="2"/>
  <c r="R169" i="2"/>
  <c r="Q169" i="2"/>
  <c r="X169" i="2"/>
  <c r="V169" i="2"/>
  <c r="T169" i="2"/>
  <c r="P169" i="2"/>
  <c r="BK169" i="2" s="1"/>
  <c r="BI167" i="2"/>
  <c r="BH167" i="2"/>
  <c r="BG167" i="2"/>
  <c r="BF167" i="2"/>
  <c r="R167" i="2"/>
  <c r="Q167" i="2"/>
  <c r="X167" i="2"/>
  <c r="V167" i="2"/>
  <c r="T167" i="2"/>
  <c r="P167" i="2"/>
  <c r="BK167" i="2" s="1"/>
  <c r="K167" i="2"/>
  <c r="BE167" i="2"/>
  <c r="BI165" i="2"/>
  <c r="BH165" i="2"/>
  <c r="BG165" i="2"/>
  <c r="BF165" i="2"/>
  <c r="R165" i="2"/>
  <c r="Q165" i="2"/>
  <c r="X165" i="2"/>
  <c r="V165" i="2"/>
  <c r="T165" i="2"/>
  <c r="P165" i="2"/>
  <c r="BK165" i="2"/>
  <c r="K165" i="2"/>
  <c r="BE165" i="2" s="1"/>
  <c r="BI163" i="2"/>
  <c r="BH163" i="2"/>
  <c r="BG163" i="2"/>
  <c r="BF163" i="2"/>
  <c r="R163" i="2"/>
  <c r="Q163" i="2"/>
  <c r="X163" i="2"/>
  <c r="V163" i="2"/>
  <c r="T163" i="2"/>
  <c r="P163" i="2"/>
  <c r="K163" i="2" s="1"/>
  <c r="BE163" i="2" s="1"/>
  <c r="BK163" i="2"/>
  <c r="BI160" i="2"/>
  <c r="BH160" i="2"/>
  <c r="BG160" i="2"/>
  <c r="BF160" i="2"/>
  <c r="R160" i="2"/>
  <c r="Q160" i="2"/>
  <c r="X160" i="2"/>
  <c r="V160" i="2"/>
  <c r="T160" i="2"/>
  <c r="P160" i="2"/>
  <c r="BK160" i="2" s="1"/>
  <c r="BI158" i="2"/>
  <c r="BH158" i="2"/>
  <c r="BG158" i="2"/>
  <c r="BF158" i="2"/>
  <c r="R158" i="2"/>
  <c r="Q158" i="2"/>
  <c r="X158" i="2"/>
  <c r="V158" i="2"/>
  <c r="T158" i="2"/>
  <c r="P158" i="2"/>
  <c r="BK158" i="2" s="1"/>
  <c r="K158" i="2"/>
  <c r="BE158" i="2"/>
  <c r="BI155" i="2"/>
  <c r="BH155" i="2"/>
  <c r="BG155" i="2"/>
  <c r="BF155" i="2"/>
  <c r="R155" i="2"/>
  <c r="Q155" i="2"/>
  <c r="X155" i="2"/>
  <c r="V155" i="2"/>
  <c r="T155" i="2"/>
  <c r="P155" i="2"/>
  <c r="BK155" i="2"/>
  <c r="K155" i="2"/>
  <c r="BE155" i="2" s="1"/>
  <c r="BI153" i="2"/>
  <c r="BH153" i="2"/>
  <c r="BG153" i="2"/>
  <c r="BF153" i="2"/>
  <c r="R153" i="2"/>
  <c r="Q153" i="2"/>
  <c r="X153" i="2"/>
  <c r="V153" i="2"/>
  <c r="T153" i="2"/>
  <c r="P153" i="2"/>
  <c r="K153" i="2" s="1"/>
  <c r="BE153" i="2" s="1"/>
  <c r="BK153" i="2"/>
  <c r="BI150" i="2"/>
  <c r="BH150" i="2"/>
  <c r="BG150" i="2"/>
  <c r="BF150" i="2"/>
  <c r="R150" i="2"/>
  <c r="Q150" i="2"/>
  <c r="X150" i="2"/>
  <c r="V150" i="2"/>
  <c r="T150" i="2"/>
  <c r="P150" i="2"/>
  <c r="BK150" i="2" s="1"/>
  <c r="BI147" i="2"/>
  <c r="BH147" i="2"/>
  <c r="BG147" i="2"/>
  <c r="BF147" i="2"/>
  <c r="R147" i="2"/>
  <c r="Q147" i="2"/>
  <c r="X147" i="2"/>
  <c r="V147" i="2"/>
  <c r="T147" i="2"/>
  <c r="P147" i="2"/>
  <c r="BK147" i="2"/>
  <c r="K147" i="2"/>
  <c r="BE147" i="2"/>
  <c r="BI144" i="2"/>
  <c r="BH144" i="2"/>
  <c r="BG144" i="2"/>
  <c r="BF144" i="2"/>
  <c r="R144" i="2"/>
  <c r="Q144" i="2"/>
  <c r="X144" i="2"/>
  <c r="V144" i="2"/>
  <c r="T144" i="2"/>
  <c r="P144" i="2"/>
  <c r="BK144" i="2"/>
  <c r="K144" i="2"/>
  <c r="BE144" i="2" s="1"/>
  <c r="BI141" i="2"/>
  <c r="BH141" i="2"/>
  <c r="BG141" i="2"/>
  <c r="BF141" i="2"/>
  <c r="R141" i="2"/>
  <c r="Q141" i="2"/>
  <c r="X141" i="2"/>
  <c r="V141" i="2"/>
  <c r="T141" i="2"/>
  <c r="P141" i="2"/>
  <c r="K141" i="2" s="1"/>
  <c r="BE141" i="2" s="1"/>
  <c r="BK141" i="2"/>
  <c r="BI138" i="2"/>
  <c r="BH138" i="2"/>
  <c r="BG138" i="2"/>
  <c r="BF138" i="2"/>
  <c r="R138" i="2"/>
  <c r="Q138" i="2"/>
  <c r="X138" i="2"/>
  <c r="V138" i="2"/>
  <c r="T138" i="2"/>
  <c r="P138" i="2"/>
  <c r="BK138" i="2" s="1"/>
  <c r="BI133" i="2"/>
  <c r="BH133" i="2"/>
  <c r="BG133" i="2"/>
  <c r="BF133" i="2"/>
  <c r="R133" i="2"/>
  <c r="R121" i="2" s="1"/>
  <c r="Q133" i="2"/>
  <c r="X133" i="2"/>
  <c r="V133" i="2"/>
  <c r="T133" i="2"/>
  <c r="P133" i="2"/>
  <c r="BK133" i="2" s="1"/>
  <c r="K133" i="2"/>
  <c r="BE133" i="2"/>
  <c r="BI131" i="2"/>
  <c r="BH131" i="2"/>
  <c r="BG131" i="2"/>
  <c r="BF131" i="2"/>
  <c r="R131" i="2"/>
  <c r="Q131" i="2"/>
  <c r="X131" i="2"/>
  <c r="V131" i="2"/>
  <c r="T131" i="2"/>
  <c r="P131" i="2"/>
  <c r="BK131" i="2"/>
  <c r="K131" i="2"/>
  <c r="BE131" i="2" s="1"/>
  <c r="BI128" i="2"/>
  <c r="BH128" i="2"/>
  <c r="BG128" i="2"/>
  <c r="F37" i="2" s="1"/>
  <c r="BD95" i="1" s="1"/>
  <c r="BF128" i="2"/>
  <c r="R128" i="2"/>
  <c r="Q128" i="2"/>
  <c r="X128" i="2"/>
  <c r="V128" i="2"/>
  <c r="T128" i="2"/>
  <c r="P128" i="2"/>
  <c r="K128" i="2" s="1"/>
  <c r="BE128" i="2" s="1"/>
  <c r="BK128" i="2"/>
  <c r="BI125" i="2"/>
  <c r="BH125" i="2"/>
  <c r="BG125" i="2"/>
  <c r="BF125" i="2"/>
  <c r="R125" i="2"/>
  <c r="Q125" i="2"/>
  <c r="X125" i="2"/>
  <c r="V125" i="2"/>
  <c r="T125" i="2"/>
  <c r="P125" i="2"/>
  <c r="BK125" i="2" s="1"/>
  <c r="BI122" i="2"/>
  <c r="F39" i="2" s="1"/>
  <c r="BF95" i="1" s="1"/>
  <c r="BF94" i="1" s="1"/>
  <c r="W33" i="1" s="1"/>
  <c r="BH122" i="2"/>
  <c r="F38" i="2"/>
  <c r="BE95" i="1" s="1"/>
  <c r="BE94" i="1" s="1"/>
  <c r="BG122" i="2"/>
  <c r="BF122" i="2"/>
  <c r="K36" i="2" s="1"/>
  <c r="AY95" i="1" s="1"/>
  <c r="F36" i="2"/>
  <c r="BC95" i="1" s="1"/>
  <c r="R122" i="2"/>
  <c r="Q122" i="2"/>
  <c r="Q121" i="2"/>
  <c r="Q120" i="2" s="1"/>
  <c r="X122" i="2"/>
  <c r="X121" i="2" s="1"/>
  <c r="X120" i="2" s="1"/>
  <c r="X119" i="2" s="1"/>
  <c r="V122" i="2"/>
  <c r="V121" i="2" s="1"/>
  <c r="V120" i="2" s="1"/>
  <c r="V119" i="2" s="1"/>
  <c r="T122" i="2"/>
  <c r="T121" i="2" s="1"/>
  <c r="T120" i="2" s="1"/>
  <c r="T119" i="2" s="1"/>
  <c r="AW95" i="1" s="1"/>
  <c r="P122" i="2"/>
  <c r="BK122" i="2" s="1"/>
  <c r="BK121" i="2" s="1"/>
  <c r="K122" i="2"/>
  <c r="BE122" i="2" s="1"/>
  <c r="F115" i="2"/>
  <c r="F113" i="2"/>
  <c r="E111" i="2"/>
  <c r="F91" i="2"/>
  <c r="F89" i="2"/>
  <c r="E87" i="2"/>
  <c r="J24" i="2"/>
  <c r="E24" i="2"/>
  <c r="J116" i="2" s="1"/>
  <c r="J23" i="2"/>
  <c r="J21" i="2"/>
  <c r="E21" i="2"/>
  <c r="J115" i="2" s="1"/>
  <c r="J91" i="2"/>
  <c r="J20" i="2"/>
  <c r="J18" i="2"/>
  <c r="E18" i="2"/>
  <c r="F116" i="2"/>
  <c r="F92" i="2"/>
  <c r="J17" i="2"/>
  <c r="J12" i="2"/>
  <c r="J113" i="2"/>
  <c r="J89" i="2"/>
  <c r="E7" i="2"/>
  <c r="E109" i="2" s="1"/>
  <c r="E85" i="2"/>
  <c r="AU94" i="1"/>
  <c r="L90" i="1"/>
  <c r="AM90" i="1"/>
  <c r="AM89" i="1"/>
  <c r="L89" i="1"/>
  <c r="AM87" i="1"/>
  <c r="L87" i="1"/>
  <c r="L85" i="1"/>
  <c r="L84" i="1"/>
  <c r="BK120" i="2" l="1"/>
  <c r="K121" i="2"/>
  <c r="K98" i="2" s="1"/>
  <c r="Q119" i="2"/>
  <c r="I96" i="2" s="1"/>
  <c r="K30" i="2" s="1"/>
  <c r="AS95" i="1" s="1"/>
  <c r="I97" i="2"/>
  <c r="BK267" i="2"/>
  <c r="K267" i="2" s="1"/>
  <c r="K99" i="2" s="1"/>
  <c r="J98" i="3"/>
  <c r="R120" i="3"/>
  <c r="BK184" i="3"/>
  <c r="K184" i="3" s="1"/>
  <c r="K99" i="3" s="1"/>
  <c r="Q119" i="4"/>
  <c r="I96" i="4" s="1"/>
  <c r="K30" i="4" s="1"/>
  <c r="AS97" i="1" s="1"/>
  <c r="I97" i="4"/>
  <c r="J98" i="2"/>
  <c r="R120" i="2"/>
  <c r="BA94" i="1"/>
  <c r="W32" i="1"/>
  <c r="K121" i="3"/>
  <c r="K98" i="3" s="1"/>
  <c r="BK120" i="3"/>
  <c r="I98" i="3"/>
  <c r="Q120" i="3"/>
  <c r="J92" i="2"/>
  <c r="K125" i="2"/>
  <c r="BE125" i="2" s="1"/>
  <c r="F35" i="2" s="1"/>
  <c r="BB95" i="1" s="1"/>
  <c r="K138" i="2"/>
  <c r="BE138" i="2" s="1"/>
  <c r="K150" i="2"/>
  <c r="BE150" i="2" s="1"/>
  <c r="K160" i="2"/>
  <c r="BE160" i="2" s="1"/>
  <c r="K169" i="2"/>
  <c r="BE169" i="2" s="1"/>
  <c r="K180" i="2"/>
  <c r="BE180" i="2" s="1"/>
  <c r="K190" i="2"/>
  <c r="BE190" i="2" s="1"/>
  <c r="K199" i="2"/>
  <c r="BE199" i="2" s="1"/>
  <c r="K209" i="2"/>
  <c r="BE209" i="2" s="1"/>
  <c r="K217" i="2"/>
  <c r="BE217" i="2" s="1"/>
  <c r="K225" i="2"/>
  <c r="BE225" i="2" s="1"/>
  <c r="K233" i="2"/>
  <c r="BE233" i="2" s="1"/>
  <c r="K241" i="2"/>
  <c r="BE241" i="2" s="1"/>
  <c r="K249" i="2"/>
  <c r="BE249" i="2" s="1"/>
  <c r="K257" i="2"/>
  <c r="BE257" i="2" s="1"/>
  <c r="K265" i="2"/>
  <c r="BE265" i="2" s="1"/>
  <c r="K271" i="2"/>
  <c r="BE271" i="2" s="1"/>
  <c r="K282" i="2"/>
  <c r="BE282" i="2" s="1"/>
  <c r="K296" i="2"/>
  <c r="BE296" i="2" s="1"/>
  <c r="K128" i="3"/>
  <c r="BE128" i="3" s="1"/>
  <c r="K35" i="3" s="1"/>
  <c r="AX96" i="1" s="1"/>
  <c r="AV96" i="1" s="1"/>
  <c r="K137" i="3"/>
  <c r="BE137" i="3" s="1"/>
  <c r="K146" i="3"/>
  <c r="BE146" i="3" s="1"/>
  <c r="K158" i="3"/>
  <c r="BE158" i="3" s="1"/>
  <c r="K168" i="3"/>
  <c r="BE168" i="3" s="1"/>
  <c r="K176" i="3"/>
  <c r="BE176" i="3" s="1"/>
  <c r="K193" i="3"/>
  <c r="BE193" i="3" s="1"/>
  <c r="K207" i="3"/>
  <c r="BE207" i="3" s="1"/>
  <c r="J89" i="4"/>
  <c r="F92" i="4"/>
  <c r="I98" i="4"/>
  <c r="F37" i="4"/>
  <c r="BD97" i="1" s="1"/>
  <c r="BD94" i="1" s="1"/>
  <c r="BK134" i="4"/>
  <c r="BK141" i="4"/>
  <c r="K141" i="4"/>
  <c r="BE141" i="4" s="1"/>
  <c r="BK159" i="4"/>
  <c r="K159" i="4"/>
  <c r="BE159" i="4" s="1"/>
  <c r="BK121" i="5"/>
  <c r="BK190" i="5"/>
  <c r="K190" i="5" s="1"/>
  <c r="K99" i="5" s="1"/>
  <c r="BK121" i="6"/>
  <c r="R120" i="7"/>
  <c r="J98" i="7"/>
  <c r="I98" i="2"/>
  <c r="K183" i="2"/>
  <c r="BE183" i="2" s="1"/>
  <c r="K192" i="2"/>
  <c r="BE192" i="2" s="1"/>
  <c r="K202" i="2"/>
  <c r="BE202" i="2" s="1"/>
  <c r="K211" i="2"/>
  <c r="BE211" i="2" s="1"/>
  <c r="K219" i="2"/>
  <c r="BE219" i="2" s="1"/>
  <c r="K227" i="2"/>
  <c r="BE227" i="2" s="1"/>
  <c r="K235" i="2"/>
  <c r="BE235" i="2" s="1"/>
  <c r="K243" i="2"/>
  <c r="BE243" i="2" s="1"/>
  <c r="K251" i="2"/>
  <c r="BE251" i="2" s="1"/>
  <c r="K259" i="2"/>
  <c r="BE259" i="2" s="1"/>
  <c r="K274" i="2"/>
  <c r="BE274" i="2" s="1"/>
  <c r="K287" i="2"/>
  <c r="BE287" i="2" s="1"/>
  <c r="K299" i="2"/>
  <c r="BE299" i="2" s="1"/>
  <c r="J89" i="3"/>
  <c r="F92" i="3"/>
  <c r="K131" i="3"/>
  <c r="BE131" i="3" s="1"/>
  <c r="K139" i="3"/>
  <c r="BE139" i="3" s="1"/>
  <c r="K149" i="3"/>
  <c r="BE149" i="3" s="1"/>
  <c r="K161" i="3"/>
  <c r="BE161" i="3" s="1"/>
  <c r="K170" i="3"/>
  <c r="BE170" i="3" s="1"/>
  <c r="K178" i="3"/>
  <c r="BE178" i="3" s="1"/>
  <c r="K198" i="3"/>
  <c r="BE198" i="3" s="1"/>
  <c r="E85" i="4"/>
  <c r="J91" i="4"/>
  <c r="K122" i="4"/>
  <c r="BE122" i="4" s="1"/>
  <c r="BK169" i="4"/>
  <c r="BK175" i="4"/>
  <c r="K175" i="4"/>
  <c r="BE175" i="4" s="1"/>
  <c r="BK184" i="4"/>
  <c r="K184" i="4" s="1"/>
  <c r="K99" i="4" s="1"/>
  <c r="T184" i="4"/>
  <c r="T119" i="4" s="1"/>
  <c r="AW97" i="1" s="1"/>
  <c r="AW94" i="1" s="1"/>
  <c r="BK195" i="4"/>
  <c r="K195" i="4"/>
  <c r="BE195" i="4" s="1"/>
  <c r="I98" i="5"/>
  <c r="Q120" i="5"/>
  <c r="I98" i="6"/>
  <c r="Q120" i="6"/>
  <c r="R120" i="4"/>
  <c r="K36" i="4"/>
  <c r="AY97" i="1" s="1"/>
  <c r="BK124" i="4"/>
  <c r="BK121" i="4" s="1"/>
  <c r="BK132" i="4"/>
  <c r="K132" i="4"/>
  <c r="BE132" i="4" s="1"/>
  <c r="BK144" i="4"/>
  <c r="BK151" i="4"/>
  <c r="K151" i="4"/>
  <c r="BE151" i="4" s="1"/>
  <c r="BK161" i="4"/>
  <c r="J98" i="5"/>
  <c r="R120" i="5"/>
  <c r="J98" i="6"/>
  <c r="R120" i="6"/>
  <c r="I97" i="7"/>
  <c r="BK167" i="4"/>
  <c r="K167" i="4"/>
  <c r="BE167" i="4" s="1"/>
  <c r="K192" i="4"/>
  <c r="BE192" i="4" s="1"/>
  <c r="K204" i="4"/>
  <c r="BE204" i="4" s="1"/>
  <c r="K128" i="5"/>
  <c r="BE128" i="5" s="1"/>
  <c r="K35" i="5" s="1"/>
  <c r="AX98" i="1" s="1"/>
  <c r="AV98" i="1" s="1"/>
  <c r="K137" i="5"/>
  <c r="BE137" i="5" s="1"/>
  <c r="K147" i="5"/>
  <c r="BE147" i="5" s="1"/>
  <c r="K158" i="5"/>
  <c r="BE158" i="5" s="1"/>
  <c r="K166" i="5"/>
  <c r="BE166" i="5" s="1"/>
  <c r="K174" i="5"/>
  <c r="BE174" i="5" s="1"/>
  <c r="K182" i="5"/>
  <c r="BE182" i="5" s="1"/>
  <c r="K198" i="5"/>
  <c r="BE198" i="5" s="1"/>
  <c r="K210" i="5"/>
  <c r="BE210" i="5" s="1"/>
  <c r="K127" i="6"/>
  <c r="BE127" i="6" s="1"/>
  <c r="K35" i="6" s="1"/>
  <c r="AX99" i="1" s="1"/>
  <c r="AV99" i="1" s="1"/>
  <c r="K136" i="6"/>
  <c r="BE136" i="6" s="1"/>
  <c r="K146" i="6"/>
  <c r="BE146" i="6" s="1"/>
  <c r="K155" i="6"/>
  <c r="BE155" i="6" s="1"/>
  <c r="K163" i="6"/>
  <c r="BE163" i="6" s="1"/>
  <c r="K171" i="6"/>
  <c r="BE171" i="6" s="1"/>
  <c r="K179" i="6"/>
  <c r="BE179" i="6" s="1"/>
  <c r="K197" i="6"/>
  <c r="BE197" i="6" s="1"/>
  <c r="E85" i="7"/>
  <c r="J91" i="7"/>
  <c r="K133" i="7"/>
  <c r="BE133" i="7" s="1"/>
  <c r="K142" i="7"/>
  <c r="BE142" i="7" s="1"/>
  <c r="K152" i="7"/>
  <c r="BE152" i="7" s="1"/>
  <c r="BK156" i="7"/>
  <c r="BK121" i="7" s="1"/>
  <c r="BK162" i="7"/>
  <c r="K162" i="7"/>
  <c r="BE162" i="7" s="1"/>
  <c r="K185" i="7"/>
  <c r="BE185" i="7" s="1"/>
  <c r="Q184" i="7"/>
  <c r="I99" i="7" s="1"/>
  <c r="BK195" i="7"/>
  <c r="K195" i="7"/>
  <c r="BE195" i="7" s="1"/>
  <c r="J113" i="8"/>
  <c r="J89" i="8"/>
  <c r="BK122" i="8"/>
  <c r="Q120" i="8"/>
  <c r="R121" i="8"/>
  <c r="F37" i="8"/>
  <c r="BD101" i="1" s="1"/>
  <c r="BK130" i="8"/>
  <c r="K130" i="8"/>
  <c r="BE130" i="8" s="1"/>
  <c r="BK187" i="9"/>
  <c r="K187" i="9" s="1"/>
  <c r="K99" i="9" s="1"/>
  <c r="K207" i="4"/>
  <c r="BE207" i="4" s="1"/>
  <c r="J89" i="5"/>
  <c r="F92" i="5"/>
  <c r="K131" i="5"/>
  <c r="BE131" i="5" s="1"/>
  <c r="K139" i="5"/>
  <c r="BE139" i="5" s="1"/>
  <c r="K150" i="5"/>
  <c r="BE150" i="5" s="1"/>
  <c r="K160" i="5"/>
  <c r="BE160" i="5" s="1"/>
  <c r="K168" i="5"/>
  <c r="BE168" i="5" s="1"/>
  <c r="K176" i="5"/>
  <c r="BE176" i="5" s="1"/>
  <c r="K184" i="5"/>
  <c r="BE184" i="5" s="1"/>
  <c r="K201" i="5"/>
  <c r="BE201" i="5" s="1"/>
  <c r="K213" i="5"/>
  <c r="BE213" i="5" s="1"/>
  <c r="J89" i="6"/>
  <c r="F92" i="6"/>
  <c r="K130" i="6"/>
  <c r="BE130" i="6" s="1"/>
  <c r="K138" i="6"/>
  <c r="BE138" i="6" s="1"/>
  <c r="K149" i="6"/>
  <c r="BE149" i="6" s="1"/>
  <c r="K157" i="6"/>
  <c r="BE157" i="6" s="1"/>
  <c r="K165" i="6"/>
  <c r="BE165" i="6" s="1"/>
  <c r="K173" i="6"/>
  <c r="BE173" i="6" s="1"/>
  <c r="K181" i="6"/>
  <c r="BE181" i="6" s="1"/>
  <c r="K186" i="6"/>
  <c r="BE186" i="6" s="1"/>
  <c r="K200" i="6"/>
  <c r="BE200" i="6" s="1"/>
  <c r="J92" i="7"/>
  <c r="K125" i="7"/>
  <c r="BE125" i="7" s="1"/>
  <c r="F35" i="7" s="1"/>
  <c r="BB100" i="1" s="1"/>
  <c r="K135" i="7"/>
  <c r="BE135" i="7" s="1"/>
  <c r="K145" i="7"/>
  <c r="BE145" i="7" s="1"/>
  <c r="K154" i="7"/>
  <c r="BE154" i="7" s="1"/>
  <c r="BK178" i="7"/>
  <c r="K178" i="7"/>
  <c r="BE178" i="7" s="1"/>
  <c r="V184" i="7"/>
  <c r="V119" i="7" s="1"/>
  <c r="J115" i="8"/>
  <c r="BK141" i="8"/>
  <c r="K141" i="8"/>
  <c r="BE141" i="8" s="1"/>
  <c r="BK121" i="9"/>
  <c r="Q119" i="9"/>
  <c r="I96" i="9" s="1"/>
  <c r="K30" i="9" s="1"/>
  <c r="AS102" i="1" s="1"/>
  <c r="I97" i="9"/>
  <c r="BK170" i="7"/>
  <c r="K170" i="7"/>
  <c r="BE170" i="7" s="1"/>
  <c r="BK184" i="7"/>
  <c r="K184" i="7" s="1"/>
  <c r="K99" i="7" s="1"/>
  <c r="F116" i="8"/>
  <c r="F92" i="8"/>
  <c r="I98" i="10"/>
  <c r="Q120" i="10"/>
  <c r="BK207" i="7"/>
  <c r="K207" i="7"/>
  <c r="BE207" i="7" s="1"/>
  <c r="F36" i="8"/>
  <c r="BC101" i="1" s="1"/>
  <c r="BC94" i="1" s="1"/>
  <c r="BK138" i="8"/>
  <c r="K138" i="8"/>
  <c r="BE138" i="8" s="1"/>
  <c r="F35" i="8" s="1"/>
  <c r="BB101" i="1" s="1"/>
  <c r="BK222" i="8"/>
  <c r="K222" i="8" s="1"/>
  <c r="K99" i="8" s="1"/>
  <c r="R120" i="9"/>
  <c r="J98" i="9"/>
  <c r="R119" i="10"/>
  <c r="J96" i="10" s="1"/>
  <c r="K31" i="10" s="1"/>
  <c r="AT103" i="1" s="1"/>
  <c r="J97" i="10"/>
  <c r="K149" i="8"/>
  <c r="BE149" i="8" s="1"/>
  <c r="K159" i="8"/>
  <c r="BE159" i="8" s="1"/>
  <c r="K170" i="8"/>
  <c r="BE170" i="8" s="1"/>
  <c r="K178" i="8"/>
  <c r="BE178" i="8" s="1"/>
  <c r="K186" i="8"/>
  <c r="BE186" i="8" s="1"/>
  <c r="K194" i="8"/>
  <c r="BE194" i="8" s="1"/>
  <c r="K202" i="8"/>
  <c r="BE202" i="8" s="1"/>
  <c r="K211" i="8"/>
  <c r="BE211" i="8" s="1"/>
  <c r="K231" i="8"/>
  <c r="BE231" i="8" s="1"/>
  <c r="K243" i="8"/>
  <c r="BE243" i="8" s="1"/>
  <c r="E85" i="9"/>
  <c r="J91" i="9"/>
  <c r="K133" i="9"/>
  <c r="BE133" i="9" s="1"/>
  <c r="K142" i="9"/>
  <c r="BE142" i="9" s="1"/>
  <c r="K153" i="9"/>
  <c r="BE153" i="9" s="1"/>
  <c r="K161" i="9"/>
  <c r="BE161" i="9" s="1"/>
  <c r="K169" i="9"/>
  <c r="BE169" i="9" s="1"/>
  <c r="K177" i="9"/>
  <c r="BE177" i="9" s="1"/>
  <c r="K185" i="9"/>
  <c r="BE185" i="9" s="1"/>
  <c r="K190" i="9"/>
  <c r="BE190" i="9" s="1"/>
  <c r="K204" i="9"/>
  <c r="BE204" i="9" s="1"/>
  <c r="J92" i="10"/>
  <c r="K125" i="10"/>
  <c r="BE125" i="10" s="1"/>
  <c r="F35" i="10" s="1"/>
  <c r="BB103" i="1" s="1"/>
  <c r="K136" i="10"/>
  <c r="BE136" i="10" s="1"/>
  <c r="K145" i="10"/>
  <c r="BE145" i="10" s="1"/>
  <c r="K156" i="10"/>
  <c r="BE156" i="10" s="1"/>
  <c r="K164" i="10"/>
  <c r="BE164" i="10" s="1"/>
  <c r="K172" i="10"/>
  <c r="BE172" i="10" s="1"/>
  <c r="BK213" i="10"/>
  <c r="K213" i="10"/>
  <c r="BE213" i="10" s="1"/>
  <c r="J113" i="11"/>
  <c r="J89" i="11"/>
  <c r="K121" i="11"/>
  <c r="K98" i="11" s="1"/>
  <c r="BK120" i="11"/>
  <c r="Q120" i="12"/>
  <c r="I98" i="12"/>
  <c r="K152" i="8"/>
  <c r="BE152" i="8" s="1"/>
  <c r="K162" i="8"/>
  <c r="BE162" i="8" s="1"/>
  <c r="K172" i="8"/>
  <c r="BE172" i="8" s="1"/>
  <c r="K180" i="8"/>
  <c r="BE180" i="8" s="1"/>
  <c r="K188" i="8"/>
  <c r="BE188" i="8" s="1"/>
  <c r="K196" i="8"/>
  <c r="BE196" i="8" s="1"/>
  <c r="K204" i="8"/>
  <c r="BE204" i="8" s="1"/>
  <c r="K213" i="8"/>
  <c r="BE213" i="8" s="1"/>
  <c r="K234" i="8"/>
  <c r="BE234" i="8" s="1"/>
  <c r="K246" i="8"/>
  <c r="BE246" i="8" s="1"/>
  <c r="J92" i="9"/>
  <c r="K125" i="9"/>
  <c r="BE125" i="9" s="1"/>
  <c r="F35" i="9" s="1"/>
  <c r="BB102" i="1" s="1"/>
  <c r="K135" i="9"/>
  <c r="BE135" i="9" s="1"/>
  <c r="K145" i="9"/>
  <c r="BE145" i="9" s="1"/>
  <c r="K155" i="9"/>
  <c r="BE155" i="9" s="1"/>
  <c r="K163" i="9"/>
  <c r="BE163" i="9" s="1"/>
  <c r="K171" i="9"/>
  <c r="BE171" i="9" s="1"/>
  <c r="K179" i="9"/>
  <c r="BE179" i="9" s="1"/>
  <c r="K195" i="9"/>
  <c r="BE195" i="9" s="1"/>
  <c r="K207" i="9"/>
  <c r="BE207" i="9" s="1"/>
  <c r="K128" i="10"/>
  <c r="BE128" i="10" s="1"/>
  <c r="K138" i="10"/>
  <c r="BE138" i="10" s="1"/>
  <c r="K148" i="10"/>
  <c r="BE148" i="10" s="1"/>
  <c r="I98" i="11"/>
  <c r="Q120" i="11"/>
  <c r="J98" i="12"/>
  <c r="R120" i="12"/>
  <c r="BK201" i="10"/>
  <c r="BK190" i="10" s="1"/>
  <c r="K190" i="10" s="1"/>
  <c r="K99" i="10" s="1"/>
  <c r="K201" i="10"/>
  <c r="BE201" i="10" s="1"/>
  <c r="BK216" i="10"/>
  <c r="F116" i="11"/>
  <c r="F92" i="11"/>
  <c r="BK184" i="10"/>
  <c r="BK121" i="10" s="1"/>
  <c r="K184" i="10"/>
  <c r="BE184" i="10" s="1"/>
  <c r="J98" i="11"/>
  <c r="R120" i="11"/>
  <c r="K128" i="11"/>
  <c r="BE128" i="11" s="1"/>
  <c r="K138" i="11"/>
  <c r="BE138" i="11" s="1"/>
  <c r="K149" i="11"/>
  <c r="BE149" i="11" s="1"/>
  <c r="K159" i="11"/>
  <c r="BE159" i="11" s="1"/>
  <c r="K178" i="11"/>
  <c r="BE178" i="11" s="1"/>
  <c r="J89" i="12"/>
  <c r="F92" i="12"/>
  <c r="K122" i="12"/>
  <c r="BE122" i="12" s="1"/>
  <c r="F36" i="12"/>
  <c r="BC105" i="1" s="1"/>
  <c r="K131" i="12"/>
  <c r="BE131" i="12" s="1"/>
  <c r="K141" i="12"/>
  <c r="BE141" i="12" s="1"/>
  <c r="K153" i="12"/>
  <c r="BE153" i="12" s="1"/>
  <c r="K163" i="12"/>
  <c r="BE163" i="12" s="1"/>
  <c r="K174" i="12"/>
  <c r="BE174" i="12" s="1"/>
  <c r="BK184" i="12"/>
  <c r="K184" i="12"/>
  <c r="BE184" i="12" s="1"/>
  <c r="K194" i="12"/>
  <c r="BE194" i="12" s="1"/>
  <c r="J115" i="13"/>
  <c r="J91" i="13"/>
  <c r="F37" i="13"/>
  <c r="BD106" i="1" s="1"/>
  <c r="BK135" i="13"/>
  <c r="K135" i="13"/>
  <c r="BE135" i="13" s="1"/>
  <c r="BK145" i="13"/>
  <c r="K145" i="13"/>
  <c r="BE145" i="13" s="1"/>
  <c r="BK156" i="13"/>
  <c r="K156" i="13"/>
  <c r="BE156" i="13" s="1"/>
  <c r="BK166" i="13"/>
  <c r="K166" i="13"/>
  <c r="BE166" i="13" s="1"/>
  <c r="I98" i="14"/>
  <c r="Q120" i="14"/>
  <c r="K131" i="11"/>
  <c r="BE131" i="11" s="1"/>
  <c r="F35" i="11" s="1"/>
  <c r="BB104" i="1" s="1"/>
  <c r="K141" i="11"/>
  <c r="BE141" i="11" s="1"/>
  <c r="K152" i="11"/>
  <c r="BE152" i="11" s="1"/>
  <c r="K162" i="11"/>
  <c r="BE162" i="11" s="1"/>
  <c r="K169" i="11"/>
  <c r="BE169" i="11" s="1"/>
  <c r="E85" i="12"/>
  <c r="J91" i="12"/>
  <c r="BK176" i="12"/>
  <c r="BK121" i="12" s="1"/>
  <c r="K176" i="12"/>
  <c r="BE176" i="12" s="1"/>
  <c r="BK203" i="12"/>
  <c r="BK193" i="12" s="1"/>
  <c r="K193" i="12" s="1"/>
  <c r="K99" i="12" s="1"/>
  <c r="R121" i="13"/>
  <c r="E109" i="13"/>
  <c r="E85" i="13"/>
  <c r="Q119" i="13"/>
  <c r="I96" i="13" s="1"/>
  <c r="K30" i="13" s="1"/>
  <c r="AS106" i="1" s="1"/>
  <c r="I97" i="13"/>
  <c r="J98" i="14"/>
  <c r="R120" i="14"/>
  <c r="BK200" i="12"/>
  <c r="K200" i="12"/>
  <c r="BE200" i="12" s="1"/>
  <c r="BK122" i="13"/>
  <c r="BK121" i="13" s="1"/>
  <c r="K122" i="13"/>
  <c r="BE122" i="13" s="1"/>
  <c r="K36" i="13"/>
  <c r="AY106" i="1" s="1"/>
  <c r="F36" i="13"/>
  <c r="BC106" i="1" s="1"/>
  <c r="R117" i="16"/>
  <c r="J96" i="16" s="1"/>
  <c r="K31" i="16" s="1"/>
  <c r="AT109" i="1" s="1"/>
  <c r="J97" i="16"/>
  <c r="K212" i="12"/>
  <c r="BE212" i="12" s="1"/>
  <c r="J89" i="13"/>
  <c r="F92" i="13"/>
  <c r="K132" i="13"/>
  <c r="BE132" i="13" s="1"/>
  <c r="K142" i="13"/>
  <c r="BE142" i="13" s="1"/>
  <c r="K153" i="13"/>
  <c r="BE153" i="13" s="1"/>
  <c r="K163" i="13"/>
  <c r="BE163" i="13" s="1"/>
  <c r="K174" i="13"/>
  <c r="BE174" i="13" s="1"/>
  <c r="K182" i="13"/>
  <c r="BE182" i="13" s="1"/>
  <c r="K191" i="13"/>
  <c r="BE191" i="13" s="1"/>
  <c r="K207" i="13"/>
  <c r="BE207" i="13" s="1"/>
  <c r="K219" i="13"/>
  <c r="BE219" i="13" s="1"/>
  <c r="J89" i="14"/>
  <c r="F92" i="14"/>
  <c r="K122" i="14"/>
  <c r="BE122" i="14" s="1"/>
  <c r="F36" i="14"/>
  <c r="BC107" i="1" s="1"/>
  <c r="J98" i="15"/>
  <c r="R120" i="15"/>
  <c r="K176" i="13"/>
  <c r="BE176" i="13" s="1"/>
  <c r="K184" i="13"/>
  <c r="BE184" i="13" s="1"/>
  <c r="K193" i="13"/>
  <c r="BE193" i="13" s="1"/>
  <c r="K210" i="13"/>
  <c r="BE210" i="13" s="1"/>
  <c r="E85" i="14"/>
  <c r="J91" i="14"/>
  <c r="K127" i="14"/>
  <c r="BE127" i="14" s="1"/>
  <c r="K137" i="14"/>
  <c r="BE137" i="14" s="1"/>
  <c r="K143" i="14"/>
  <c r="BE143" i="14" s="1"/>
  <c r="BK121" i="15"/>
  <c r="K133" i="14"/>
  <c r="BE133" i="14" s="1"/>
  <c r="Q119" i="15"/>
  <c r="I96" i="15" s="1"/>
  <c r="K30" i="15" s="1"/>
  <c r="AS108" i="1" s="1"/>
  <c r="I97" i="15"/>
  <c r="Q117" i="16"/>
  <c r="I96" i="16" s="1"/>
  <c r="K30" i="16" s="1"/>
  <c r="AS109" i="1" s="1"/>
  <c r="I97" i="16"/>
  <c r="BK154" i="14"/>
  <c r="BK121" i="14" s="1"/>
  <c r="BK164" i="14"/>
  <c r="BK174" i="14"/>
  <c r="BK182" i="14"/>
  <c r="BK191" i="14"/>
  <c r="BK208" i="14"/>
  <c r="BK195" i="14" s="1"/>
  <c r="K195" i="14" s="1"/>
  <c r="K99" i="14" s="1"/>
  <c r="J116" i="15"/>
  <c r="BK127" i="15"/>
  <c r="K119" i="16"/>
  <c r="BE119" i="16" s="1"/>
  <c r="BK122" i="16"/>
  <c r="BK118" i="16" s="1"/>
  <c r="BK130" i="16"/>
  <c r="K156" i="15"/>
  <c r="BE156" i="15" s="1"/>
  <c r="K193" i="15"/>
  <c r="BE193" i="15" s="1"/>
  <c r="K35" i="15" s="1"/>
  <c r="AX108" i="1" s="1"/>
  <c r="AV108" i="1" s="1"/>
  <c r="K210" i="15"/>
  <c r="BE210" i="15" s="1"/>
  <c r="F35" i="15" s="1"/>
  <c r="BB108" i="1" s="1"/>
  <c r="J92" i="16"/>
  <c r="K121" i="14" l="1"/>
  <c r="K98" i="14" s="1"/>
  <c r="BK120" i="14"/>
  <c r="K121" i="10"/>
  <c r="K98" i="10" s="1"/>
  <c r="BK120" i="10"/>
  <c r="AY94" i="1"/>
  <c r="AK30" i="1" s="1"/>
  <c r="W30" i="1"/>
  <c r="K121" i="4"/>
  <c r="K98" i="4" s="1"/>
  <c r="BK120" i="4"/>
  <c r="K121" i="7"/>
  <c r="K98" i="7" s="1"/>
  <c r="BK120" i="7"/>
  <c r="W31" i="1"/>
  <c r="AZ94" i="1"/>
  <c r="K118" i="16"/>
  <c r="K97" i="16" s="1"/>
  <c r="BK117" i="16"/>
  <c r="K117" i="16" s="1"/>
  <c r="BK120" i="12"/>
  <c r="K121" i="12"/>
  <c r="K98" i="12" s="1"/>
  <c r="K35" i="16"/>
  <c r="AX109" i="1" s="1"/>
  <c r="AV109" i="1" s="1"/>
  <c r="F35" i="16"/>
  <c r="BB109" i="1" s="1"/>
  <c r="J97" i="15"/>
  <c r="R119" i="15"/>
  <c r="J96" i="15" s="1"/>
  <c r="K31" i="15" s="1"/>
  <c r="AT108" i="1" s="1"/>
  <c r="J98" i="13"/>
  <c r="R120" i="13"/>
  <c r="K35" i="11"/>
  <c r="AX104" i="1" s="1"/>
  <c r="AV104" i="1" s="1"/>
  <c r="Q119" i="12"/>
  <c r="I96" i="12" s="1"/>
  <c r="K30" i="12" s="1"/>
  <c r="AS105" i="1" s="1"/>
  <c r="I97" i="12"/>
  <c r="K35" i="9"/>
  <c r="AX102" i="1" s="1"/>
  <c r="AV102" i="1" s="1"/>
  <c r="Q119" i="7"/>
  <c r="I96" i="7" s="1"/>
  <c r="K30" i="7" s="1"/>
  <c r="AS100" i="1" s="1"/>
  <c r="F35" i="6"/>
  <c r="BB99" i="1" s="1"/>
  <c r="J97" i="4"/>
  <c r="R119" i="4"/>
  <c r="J96" i="4" s="1"/>
  <c r="K31" i="4" s="1"/>
  <c r="AT97" i="1" s="1"/>
  <c r="Q119" i="6"/>
  <c r="I96" i="6" s="1"/>
  <c r="K30" i="6" s="1"/>
  <c r="AS99" i="1" s="1"/>
  <c r="I97" i="6"/>
  <c r="K121" i="5"/>
  <c r="K98" i="5" s="1"/>
  <c r="BK120" i="5"/>
  <c r="K120" i="3"/>
  <c r="K97" i="3" s="1"/>
  <c r="BK119" i="3"/>
  <c r="K119" i="3" s="1"/>
  <c r="R119" i="2"/>
  <c r="J96" i="2" s="1"/>
  <c r="K31" i="2" s="1"/>
  <c r="AT95" i="1" s="1"/>
  <c r="J97" i="2"/>
  <c r="K121" i="15"/>
  <c r="K98" i="15" s="1"/>
  <c r="BK120" i="15"/>
  <c r="K35" i="13"/>
  <c r="AX106" i="1" s="1"/>
  <c r="AV106" i="1" s="1"/>
  <c r="F35" i="13"/>
  <c r="BB106" i="1" s="1"/>
  <c r="J97" i="14"/>
  <c r="R119" i="14"/>
  <c r="J96" i="14" s="1"/>
  <c r="K31" i="14" s="1"/>
  <c r="AT107" i="1" s="1"/>
  <c r="K35" i="12"/>
  <c r="AX105" i="1" s="1"/>
  <c r="AV105" i="1" s="1"/>
  <c r="F35" i="12"/>
  <c r="BB105" i="1" s="1"/>
  <c r="R119" i="11"/>
  <c r="J96" i="11" s="1"/>
  <c r="K31" i="11" s="1"/>
  <c r="AT104" i="1" s="1"/>
  <c r="J97" i="11"/>
  <c r="BK119" i="11"/>
  <c r="K119" i="11" s="1"/>
  <c r="K120" i="11"/>
  <c r="K97" i="11" s="1"/>
  <c r="R119" i="9"/>
  <c r="J96" i="9" s="1"/>
  <c r="K31" i="9" s="1"/>
  <c r="AT102" i="1" s="1"/>
  <c r="J97" i="9"/>
  <c r="I97" i="10"/>
  <c r="Q119" i="10"/>
  <c r="I96" i="10" s="1"/>
  <c r="K30" i="10" s="1"/>
  <c r="AS103" i="1" s="1"/>
  <c r="K35" i="10"/>
  <c r="AX103" i="1" s="1"/>
  <c r="AV103" i="1" s="1"/>
  <c r="J98" i="8"/>
  <c r="R120" i="8"/>
  <c r="J97" i="5"/>
  <c r="R119" i="5"/>
  <c r="J96" i="5" s="1"/>
  <c r="K31" i="5" s="1"/>
  <c r="AT98" i="1" s="1"/>
  <c r="K121" i="6"/>
  <c r="K98" i="6" s="1"/>
  <c r="BK120" i="6"/>
  <c r="J97" i="3"/>
  <c r="R119" i="3"/>
  <c r="J96" i="3" s="1"/>
  <c r="K31" i="3" s="1"/>
  <c r="AT96" i="1" s="1"/>
  <c r="K35" i="14"/>
  <c r="AX107" i="1" s="1"/>
  <c r="AV107" i="1" s="1"/>
  <c r="F35" i="14"/>
  <c r="BB107" i="1" s="1"/>
  <c r="K121" i="13"/>
  <c r="K98" i="13" s="1"/>
  <c r="BK120" i="13"/>
  <c r="I97" i="11"/>
  <c r="Q119" i="11"/>
  <c r="I96" i="11" s="1"/>
  <c r="K30" i="11" s="1"/>
  <c r="AS104" i="1" s="1"/>
  <c r="K121" i="9"/>
  <c r="K98" i="9" s="1"/>
  <c r="BK120" i="9"/>
  <c r="K35" i="8"/>
  <c r="AX101" i="1" s="1"/>
  <c r="AV101" i="1" s="1"/>
  <c r="I97" i="8"/>
  <c r="Q119" i="8"/>
  <c r="I96" i="8" s="1"/>
  <c r="K30" i="8" s="1"/>
  <c r="AS101" i="1" s="1"/>
  <c r="J97" i="6"/>
  <c r="R119" i="6"/>
  <c r="J96" i="6" s="1"/>
  <c r="K31" i="6" s="1"/>
  <c r="AT99" i="1" s="1"/>
  <c r="K35" i="7"/>
  <c r="AX100" i="1" s="1"/>
  <c r="AV100" i="1" s="1"/>
  <c r="Q119" i="5"/>
  <c r="I96" i="5" s="1"/>
  <c r="K30" i="5" s="1"/>
  <c r="AS98" i="1" s="1"/>
  <c r="I97" i="5"/>
  <c r="R119" i="7"/>
  <c r="J96" i="7" s="1"/>
  <c r="K31" i="7" s="1"/>
  <c r="AT100" i="1" s="1"/>
  <c r="J97" i="7"/>
  <c r="Q119" i="3"/>
  <c r="I96" i="3" s="1"/>
  <c r="K30" i="3" s="1"/>
  <c r="AS96" i="1" s="1"/>
  <c r="AS94" i="1" s="1"/>
  <c r="I97" i="3"/>
  <c r="K35" i="2"/>
  <c r="AX95" i="1" s="1"/>
  <c r="AV95" i="1" s="1"/>
  <c r="F35" i="3"/>
  <c r="BB96" i="1" s="1"/>
  <c r="BB94" i="1" s="1"/>
  <c r="Q119" i="14"/>
  <c r="I96" i="14" s="1"/>
  <c r="K30" i="14" s="1"/>
  <c r="AS107" i="1" s="1"/>
  <c r="I97" i="14"/>
  <c r="R119" i="12"/>
  <c r="J96" i="12" s="1"/>
  <c r="K31" i="12" s="1"/>
  <c r="AT105" i="1" s="1"/>
  <c r="J97" i="12"/>
  <c r="BK121" i="8"/>
  <c r="F35" i="5"/>
  <c r="BB98" i="1" s="1"/>
  <c r="K35" i="4"/>
  <c r="AX97" i="1" s="1"/>
  <c r="AV97" i="1" s="1"/>
  <c r="F35" i="4"/>
  <c r="BB97" i="1" s="1"/>
  <c r="K120" i="2"/>
  <c r="K97" i="2" s="1"/>
  <c r="BK119" i="2"/>
  <c r="K119" i="2" s="1"/>
  <c r="W29" i="1" l="1"/>
  <c r="AX94" i="1"/>
  <c r="K121" i="8"/>
  <c r="K98" i="8" s="1"/>
  <c r="BK120" i="8"/>
  <c r="K120" i="12"/>
  <c r="K97" i="12" s="1"/>
  <c r="BK119" i="12"/>
  <c r="K119" i="12" s="1"/>
  <c r="K120" i="4"/>
  <c r="K97" i="4" s="1"/>
  <c r="BK119" i="4"/>
  <c r="K119" i="4" s="1"/>
  <c r="BK119" i="10"/>
  <c r="K119" i="10" s="1"/>
  <c r="K120" i="10"/>
  <c r="K97" i="10" s="1"/>
  <c r="K120" i="5"/>
  <c r="K97" i="5" s="1"/>
  <c r="BK119" i="5"/>
  <c r="K119" i="5" s="1"/>
  <c r="J97" i="13"/>
  <c r="R119" i="13"/>
  <c r="J96" i="13" s="1"/>
  <c r="K31" i="13" s="1"/>
  <c r="AT106" i="1" s="1"/>
  <c r="K96" i="16"/>
  <c r="K32" i="16"/>
  <c r="K120" i="7"/>
  <c r="K97" i="7" s="1"/>
  <c r="BK119" i="7"/>
  <c r="K119" i="7" s="1"/>
  <c r="K120" i="6"/>
  <c r="K97" i="6" s="1"/>
  <c r="BK119" i="6"/>
  <c r="K119" i="6" s="1"/>
  <c r="R119" i="8"/>
  <c r="J96" i="8" s="1"/>
  <c r="K31" i="8" s="1"/>
  <c r="AT101" i="1" s="1"/>
  <c r="J97" i="8"/>
  <c r="K96" i="11"/>
  <c r="K32" i="11"/>
  <c r="AT94" i="1"/>
  <c r="K120" i="14"/>
  <c r="K97" i="14" s="1"/>
  <c r="BK119" i="14"/>
  <c r="K119" i="14" s="1"/>
  <c r="K96" i="2"/>
  <c r="K32" i="2"/>
  <c r="K120" i="9"/>
  <c r="K97" i="9" s="1"/>
  <c r="BK119" i="9"/>
  <c r="K119" i="9" s="1"/>
  <c r="K120" i="13"/>
  <c r="K97" i="13" s="1"/>
  <c r="BK119" i="13"/>
  <c r="K119" i="13" s="1"/>
  <c r="K120" i="15"/>
  <c r="K97" i="15" s="1"/>
  <c r="BK119" i="15"/>
  <c r="K119" i="15" s="1"/>
  <c r="K32" i="3"/>
  <c r="K96" i="3"/>
  <c r="K41" i="2" l="1"/>
  <c r="AG95" i="1"/>
  <c r="K41" i="3"/>
  <c r="AG96" i="1"/>
  <c r="AN96" i="1" s="1"/>
  <c r="AG104" i="1"/>
  <c r="AN104" i="1" s="1"/>
  <c r="K41" i="11"/>
  <c r="K32" i="6"/>
  <c r="K96" i="6"/>
  <c r="AG109" i="1"/>
  <c r="AN109" i="1" s="1"/>
  <c r="K41" i="16"/>
  <c r="K32" i="5"/>
  <c r="K96" i="5"/>
  <c r="K32" i="4"/>
  <c r="K96" i="4"/>
  <c r="BK119" i="8"/>
  <c r="K119" i="8" s="1"/>
  <c r="K120" i="8"/>
  <c r="K97" i="8" s="1"/>
  <c r="K32" i="15"/>
  <c r="K96" i="15"/>
  <c r="K96" i="9"/>
  <c r="K32" i="9"/>
  <c r="K32" i="14"/>
  <c r="K96" i="14"/>
  <c r="K96" i="7"/>
  <c r="K32" i="7"/>
  <c r="K96" i="12"/>
  <c r="K32" i="12"/>
  <c r="AV94" i="1"/>
  <c r="AK29" i="1"/>
  <c r="K32" i="13"/>
  <c r="K96" i="13"/>
  <c r="K96" i="10"/>
  <c r="K32" i="10"/>
  <c r="K41" i="7" l="1"/>
  <c r="AG100" i="1"/>
  <c r="AN100" i="1" s="1"/>
  <c r="K41" i="9"/>
  <c r="AG102" i="1"/>
  <c r="AN102" i="1" s="1"/>
  <c r="K96" i="8"/>
  <c r="K32" i="8"/>
  <c r="K41" i="5"/>
  <c r="AG98" i="1"/>
  <c r="AN98" i="1" s="1"/>
  <c r="K41" i="6"/>
  <c r="AG99" i="1"/>
  <c r="AN99" i="1" s="1"/>
  <c r="K41" i="12"/>
  <c r="AG105" i="1"/>
  <c r="AN105" i="1" s="1"/>
  <c r="AN95" i="1"/>
  <c r="AG103" i="1"/>
  <c r="AN103" i="1" s="1"/>
  <c r="K41" i="10"/>
  <c r="K41" i="13"/>
  <c r="AG106" i="1"/>
  <c r="AN106" i="1" s="1"/>
  <c r="K41" i="14"/>
  <c r="AG107" i="1"/>
  <c r="AN107" i="1" s="1"/>
  <c r="K41" i="15"/>
  <c r="AG108" i="1"/>
  <c r="AN108" i="1" s="1"/>
  <c r="AG97" i="1"/>
  <c r="AN97" i="1" s="1"/>
  <c r="K41" i="4"/>
  <c r="AG101" i="1" l="1"/>
  <c r="AN101" i="1" s="1"/>
  <c r="K41" i="8"/>
  <c r="AG94" i="1" l="1"/>
  <c r="AN94" i="1" l="1"/>
  <c r="AK26" i="1"/>
  <c r="AK35" i="1" s="1"/>
</calcChain>
</file>

<file path=xl/sharedStrings.xml><?xml version="1.0" encoding="utf-8"?>
<sst xmlns="http://schemas.openxmlformats.org/spreadsheetml/2006/main" count="15215" uniqueCount="1367">
  <si>
    <t>Export Komplet</t>
  </si>
  <si>
    <t/>
  </si>
  <si>
    <t>2.0</t>
  </si>
  <si>
    <t>ZAMOK</t>
  </si>
  <si>
    <t>False</t>
  </si>
  <si>
    <t>True</t>
  </si>
  <si>
    <t>{072730d9-96d6-45e4-8fce-e3a4880daaa5}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</si>
  <si>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</si>
  <si>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</si>
  <si>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</si>
  <si>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</si>
  <si>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</si>
  <si>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</si>
  <si>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</si>
  <si>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</si>
  <si>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63519126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</si>
  <si>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</si>
  <si>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</si>
  <si>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žst. Třemešná ve Slezsku a tratí v úseku Třemešná ve Slezsku – Osoblaha</t>
  </si>
  <si>
    <t>KSO:</t>
  </si>
  <si>
    <t>CC-CZ:</t>
  </si>
  <si>
    <t>Místo:</t>
  </si>
  <si>
    <t>PS Krnov</t>
  </si>
  <si>
    <t>Datum:</t>
  </si>
  <si>
    <t>7. 6. 2019</t>
  </si>
  <si>
    <t>Zadavatel:</t>
  </si>
  <si>
    <t>IČ:</t>
  </si>
  <si>
    <t>70994234</t>
  </si>
  <si>
    <t>SŽDC s.o.,OŘ Ostrava</t>
  </si>
  <si>
    <t>DIČ:</t>
  </si>
  <si>
    <t>CZ70994234</t>
  </si>
  <si>
    <t>Uchazeč:</t>
  </si>
  <si>
    <t>Vyplň údaj</t>
  </si>
  <si>
    <t>Projektant:</t>
  </si>
  <si>
    <t xml:space="preserve"> 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</si>
  <si>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</si>
  <si>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</si>
  <si>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</si>
  <si>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</si>
  <si>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</si>
  <si>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</si>
  <si>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</si>
  <si>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</si>
  <si>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</si>
  <si>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</si>
  <si>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</si>
  <si>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</si>
  <si>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</si>
  <si>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</si>
  <si>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</si>
  <si>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</si>
  <si>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</si>
  <si>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</si>
  <si>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</si>
  <si>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</si>
  <si>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</si>
  <si>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</si>
  <si>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</si>
  <si>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</si>
  <si>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</si>
  <si>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</si>
  <si>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</si>
  <si>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</si>
  <si>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</si>
  <si>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</si>
  <si>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</si>
  <si>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</si>
  <si>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</si>
  <si>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</si>
  <si>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</si>
  <si>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</si>
  <si>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</si>
  <si>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</si>
  <si>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</si>
  <si>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</si>
  <si>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</si>
  <si>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</si>
  <si>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</si>
  <si>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</si>
  <si>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</si>
  <si>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</si>
  <si>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</si>
  <si>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</si>
  <si>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</si>
  <si>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</si>
  <si>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výhybek č.2, 3 a přípojů v žst. Třemešná ve Slezsku</t>
  </si>
  <si>
    <t>STA</t>
  </si>
  <si>
    <t>1</t>
  </si>
  <si>
    <t>{20711351-2a30-4463-9b63-faa333690eba}</t>
  </si>
  <si>
    <t>2</t>
  </si>
  <si>
    <t>SO 02</t>
  </si>
  <si>
    <t>Oprava výměníkové jámy v žst. Třemešná ve Slezsku</t>
  </si>
  <si>
    <t>{e5a47c68-0e2d-4659-aebe-743e675ca6b3}</t>
  </si>
  <si>
    <t>SO 03</t>
  </si>
  <si>
    <t>Oprava přejezdu P4407 km 0,115</t>
  </si>
  <si>
    <t>{e5afff1a-7bd1-4dae-8626-20d3d8e8533f}</t>
  </si>
  <si>
    <t>SO 04</t>
  </si>
  <si>
    <t>Oprava přejezdu P4408 km 0,352</t>
  </si>
  <si>
    <t>{3e224bfe-4a10-4bb1-82d8-f9d723026112}</t>
  </si>
  <si>
    <t>SO 05</t>
  </si>
  <si>
    <t>Oprava přejezdu P4422 km 11,794</t>
  </si>
  <si>
    <t>{46da6fba-a64e-4c97-8cc7-aaacbdaf7168}</t>
  </si>
  <si>
    <t>SO 06</t>
  </si>
  <si>
    <t>Oprava přejezdu P4423 km 12,034</t>
  </si>
  <si>
    <t>{04156990-f1f9-4cf7-b303-1fa1a2fb461e}</t>
  </si>
  <si>
    <t>SO 07</t>
  </si>
  <si>
    <t>Oprava přejezdu P4431 km 18,887</t>
  </si>
  <si>
    <t>{d41a433b-665a-45b5-8af9-53658270a5ed}</t>
  </si>
  <si>
    <t>SO 08</t>
  </si>
  <si>
    <t>Oprava přejezdu P4413 km 3,399</t>
  </si>
  <si>
    <t>{bf051781-3e2d-480f-b4b8-17e9a46ab960}</t>
  </si>
  <si>
    <t>SO 09</t>
  </si>
  <si>
    <t xml:space="preserve">Oprava přejezdu P4414 km 3,914 </t>
  </si>
  <si>
    <t>{20a254ba-2b79-479f-a66c-547d111b0da0}</t>
  </si>
  <si>
    <t>SO 10</t>
  </si>
  <si>
    <t xml:space="preserve">Oprava přechodu pro pěší v žst. Třemešná ve Sl. u kol. č. 1u a 2u a výměna pražců </t>
  </si>
  <si>
    <t>{452e5e5f-95ba-4843-9584-a248248a12bf}</t>
  </si>
  <si>
    <t>SO 11</t>
  </si>
  <si>
    <t>žst.Třemešná ve Slezsku, prodloužení vnějšího nástupiště na 75 m</t>
  </si>
  <si>
    <t>{f52bb748-2a35-4f32-ad95-b64d5f0a69da}</t>
  </si>
  <si>
    <t>SO 12</t>
  </si>
  <si>
    <t>dopr. Slezské Rudoltice, prodloužení poloostr. nástupiště na 75 m</t>
  </si>
  <si>
    <t>{b9bd72bb-9256-4051-b085-2d464f8304e4}</t>
  </si>
  <si>
    <t>SO 13</t>
  </si>
  <si>
    <t>dopr. Bohušov, prodloužení poloostrovního nástupiště na 60 m</t>
  </si>
  <si>
    <t>{cfdc6c44-6cfd-4c70-b9f6-b4fc0e79176f}</t>
  </si>
  <si>
    <t>SO 14</t>
  </si>
  <si>
    <t>dopr. Osoblaha, prodloužení poloostr. nástupišť na 90 m a na 60 m</t>
  </si>
  <si>
    <t>{3e76ab34-b56b-4e85-976b-44939c1ddf3d}</t>
  </si>
  <si>
    <t>VON</t>
  </si>
  <si>
    <t>Oprava Třemešná ve Sl. – Osoblaha</t>
  </si>
  <si>
    <t>{fa049d7c-5e2c-4220-9046-51196895481b}</t>
  </si>
  <si>
    <t>KRYCÍ LIST SOUPISU PRACÍ</t>
  </si>
  <si>
    <t>Objekt:</t>
  </si>
  <si>
    <t>SO 01 - Oprava výhybek č.2, 3 a přípojů v žst. Třemešná ve Slezsku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</si>
  <si>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</si>
  <si>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</si>
  <si>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</si>
  <si>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</si>
  <si>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</si>
  <si>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</si>
  <si>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</si>
  <si>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</si>
  <si>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</si>
  <si>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</si>
  <si>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</si>
  <si>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OST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</si>
  <si>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</si>
  <si>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</si>
  <si>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</si>
  <si>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</si>
  <si>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</si>
  <si>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</si>
  <si>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</si>
  <si>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</si>
  <si>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</si>
  <si>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</si>
  <si>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</si>
  <si>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</si>
  <si>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</si>
  <si>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</si>
  <si>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</si>
  <si>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</si>
  <si>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</si>
  <si>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</si>
  <si>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</si>
  <si>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</si>
  <si>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</si>
  <si>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</si>
  <si>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</si>
  <si>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5911629040</t>
  </si>
  <si>
    <t>Montáž jednoduché výhybky na úložišti dřevěné pražce soustavy S49</t>
  </si>
  <si>
    <t>m</t>
  </si>
  <si>
    <t>Sborník UOŽI 01 2019</t>
  </si>
  <si>
    <t>4</t>
  </si>
  <si>
    <t>1126306455</t>
  </si>
  <si>
    <t>PP</t>
  </si>
  <si>
    <t>Montáž jednoduché výhybky na úložišti dřevěné pražce soustavy S49. Poznámka: 1. V cenách jsou započteny náklady na zřízení montážní plochy, manipulaci, nanesení součástí, montáž podle montážního plánu, přezkoušení doléhání jazyků a ošetření kluzných částí výhybky mazivem. Demontáž součástí před položením. 2. V cenách nejsou obsaženy náklady na dodávku materiálu.</t>
  </si>
  <si>
    <t>VV</t>
  </si>
  <si>
    <t>43,75+43,75</t>
  </si>
  <si>
    <t>5913205110</t>
  </si>
  <si>
    <t>Montáž dřevěné konstrukce přechodu část vnější a vnitřní</t>
  </si>
  <si>
    <t>m2</t>
  </si>
  <si>
    <t>238297274</t>
  </si>
  <si>
    <t>Montáž dřevěné konstrukce přechodu část vnější a vnitřní. Poznámka: 1. V cenách jsou započteny náklady na montáž a manipulaci. 2. V cenách nejsou obsaženy náklady na dodávku materiálu.</t>
  </si>
  <si>
    <t>3,00*2,00</t>
  </si>
  <si>
    <t>3</t>
  </si>
  <si>
    <t>5913200110</t>
  </si>
  <si>
    <t>Demontáž dřevěné konstrukce přechodu část vnější a vnitřní</t>
  </si>
  <si>
    <t>-1554400858</t>
  </si>
  <si>
    <t>Demontáž dřevěné konstrukce přechodu část vnější a vnitřní. Poznámka: 1. V cenách jsou započteny náklady na demontáž a naložení na dopravní prostředek.</t>
  </si>
  <si>
    <t>5907050120</t>
  </si>
  <si>
    <t>Dělení kolejnic kyslíkem tv. S49</t>
  </si>
  <si>
    <t>kus</t>
  </si>
  <si>
    <t>263560617</t>
  </si>
  <si>
    <t>Dělení kolejnic kyslíkem tv. S49. Poznámka: 1. V cenách jsou započteny náklady na manipulaci podložení, označení a provedení řezu kolejnice.</t>
  </si>
  <si>
    <t>5999010010</t>
  </si>
  <si>
    <t>Vyjmutí a snesení konstrukcí nebo dílů hmotnosti do 10 t</t>
  </si>
  <si>
    <t>t</t>
  </si>
  <si>
    <t>1443957186</t>
  </si>
  <si>
    <t>Vyjmutí a snesení konstrukcí nebo dílů hmotnosti do 10 t. Poznámka: 1. V cenách jsou započteny náklady na manipulaci vyjmutí a snesení zdvihacím prostředkem, naložení, složení, přeprava v místě technologické manipulace. Položka obsahuje náklady na práce v blízkosti trakčního vedení.</t>
  </si>
  <si>
    <t>2*11,830</t>
  </si>
  <si>
    <t>53,00*0,295298+46,00*0,259550</t>
  </si>
  <si>
    <t>Součet</t>
  </si>
  <si>
    <t>6</t>
  </si>
  <si>
    <t>5905055020</t>
  </si>
  <si>
    <t>Odstranění stávajícího kolejového lože odtěžením ve výhybce</t>
  </si>
  <si>
    <t>m3</t>
  </si>
  <si>
    <t>1084517375</t>
  </si>
  <si>
    <t>Odstranění stávajícího kolejového lože odtěžením ve výhybce. Poznámka: 1. V cenách jsou započteny náklady na odstranění KL, úpravu pláně a rozprostření výzisku na terén nebo jeho naložení na dopravní prostředek. 2. Položka se použije v případech, kdy se nové KL nezřizuje.</t>
  </si>
  <si>
    <t>2*57,00</t>
  </si>
  <si>
    <t>7</t>
  </si>
  <si>
    <t>5905055010</t>
  </si>
  <si>
    <t>Odstranění stávajícího kolejového lože odtěžením v koleji</t>
  </si>
  <si>
    <t>-1312313773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</si>
  <si>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</si>
  <si>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99,00*1,379</t>
  </si>
  <si>
    <t>8</t>
  </si>
  <si>
    <t>5905060020</t>
  </si>
  <si>
    <t>Zřízení nového kolejového lože ve výhybce</t>
  </si>
  <si>
    <t>472530578</t>
  </si>
  <si>
    <t>Zřízení nového kolejového lože ve výhybce.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kolejnice.3. Položka se použije v případech nově zřizované koleje nebo výhybky.</t>
  </si>
  <si>
    <t>2*51,000</t>
  </si>
  <si>
    <t>9</t>
  </si>
  <si>
    <t>5905060010</t>
  </si>
  <si>
    <t>Zřízení nového kolejového lože v koleji</t>
  </si>
  <si>
    <t>-1347074864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</si>
  <si>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kolejnice.3. Položka se použije v případech nově zřizované koleje nebo výhybky.</t>
  </si>
  <si>
    <t>10</t>
  </si>
  <si>
    <t>5999015010</t>
  </si>
  <si>
    <t>Vložení konstrukcí nebo dílů hmotnosti do 10 t</t>
  </si>
  <si>
    <t>185606816</t>
  </si>
  <si>
    <t>Vložení konstrukcí nebo dílů hmotnosti do 10 t. Poznámka: 1. V cenách jsou započteny náklady na vložení konstrukce podle technologického postupu, přeprava v místě technologické manipulace. Položka obsahuje náklady na práce v blízkosti trakčního vedení.</t>
  </si>
  <si>
    <t>2*13,830</t>
  </si>
  <si>
    <t>11</t>
  </si>
  <si>
    <t>5906130070</t>
  </si>
  <si>
    <t>Montáž kolejového roštu v ose koleje pražce dřevěné nevystrojené tv. S49 rozdělení "c"</t>
  </si>
  <si>
    <t>km</t>
  </si>
  <si>
    <t>-2017150725</t>
  </si>
  <si>
    <t>Montáž kolejového roštu v ose koleje pražce dřevěné nevystrojené tv. S49 rozdělení "c". Poznámka: 1. V cenách jsou započteny náklady na vrtání pražců dřevěných nevystrojených, manipulaci a montáž KR. 2. V cenách nejsou obsaženy náklady na dodávku materiálu.</t>
  </si>
  <si>
    <t>12</t>
  </si>
  <si>
    <t>5909042010</t>
  </si>
  <si>
    <t>Přesná úprava GPK výhybky směrové a výškové uspořádání pražce dřevěné nebo ocelové</t>
  </si>
  <si>
    <t>1757902570</t>
  </si>
  <si>
    <t>Přesná úprava GPK výhybky směrové a výškové uspořádání pražce dřevěné nebo ocelové. Poznámka: 1. V cenách jsou započteny náklady na úpravu směrového a výškového uspořádání strojní linkou ASP s přesným zaměřením její prostorové polohy, úpravu KL pluhem a měření mezních stavebních odchylek dle ČSN, měření techologických veličin a předání tištěných výstupů objednateli. 2. V cenách nejsou obsaženy náklady na zaměření APK, doplnění a dodávku kameniva a snížení KL pod patou kolejnice.</t>
  </si>
  <si>
    <t>2*43,75</t>
  </si>
  <si>
    <t>13</t>
  </si>
  <si>
    <t>5909032010</t>
  </si>
  <si>
    <t>Přesná úprava GPK koleje směrové a výškové uspořádání pražce dřevěné nebo ocelové</t>
  </si>
  <si>
    <t>-518230196</t>
  </si>
  <si>
    <t>Přesná úprava GPK koleje směrové a výškové uspořádání pražce dřevěné nebo ocelové. Poznámka: 1. V cenách jsou započteny náklady na úpravu směrového a výškového uspořádání strojní linkou ASP s přesným zaměřením její prostorové polohy, úpravu KL pluhem a měření mezních stavebních odchylek dle ČSN, měření techologických veličin a předání tištěných výstupů objednateli. 2. V cenách nejsou obsaženy náklady na zaměření APK, doplnění a dodávku kameniva a snížení KL pod patou kolejnice.</t>
  </si>
  <si>
    <t>14</t>
  </si>
  <si>
    <t>5909040010</t>
  </si>
  <si>
    <t>Následná úprava GPK výhybky směrové a výškové uspořádání pražce dřevěné nebo ocelové</t>
  </si>
  <si>
    <t>2079035969</t>
  </si>
  <si>
    <t>Následná úprava GPK výhybky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techologických veličin a předání tištěných výstupů objednateli. 2. V cenách nejsou obsaženy náklady na zaměření APK, doplnění a dodávku kameniva a snížení KL pod patou kolejnice.</t>
  </si>
  <si>
    <t>5909030010</t>
  </si>
  <si>
    <t>Následná úprava GPK koleje směrové a výškové uspořádání pražce dřevěné nebo ocelové</t>
  </si>
  <si>
    <t>-357607098</t>
  </si>
  <si>
    <t>Následná úprava GPK koleje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techologických veličin a předání tištěných výstupů objednateli. 2. V cenách nejsou obsaženy náklady na zaměření APK, doplnění a dodávku kameniva a snížení KL pod patou kolejnice.</t>
  </si>
  <si>
    <t>16</t>
  </si>
  <si>
    <t>5905105040</t>
  </si>
  <si>
    <t>Doplnění KL kamenivem souvisle strojně ve výhybce</t>
  </si>
  <si>
    <t>1971693093</t>
  </si>
  <si>
    <t>Doplnění KL kamenivem souvisle strojně ve výhybce. Poznámka: 1. V cenách jsou započteny náklady na doplnění kameniva ojediněle ručně vidlemi a/nebo souvisle strojně z výsypných vozů případně nakladačem. 2. V cenách nejsou obsaženy náklady na dodávku kameniva.</t>
  </si>
  <si>
    <t>17</t>
  </si>
  <si>
    <t>5905105030</t>
  </si>
  <si>
    <t>Doplnění KL kamenivem souvisle strojně v koleji</t>
  </si>
  <si>
    <t>-1365750428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</si>
  <si>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</si>
  <si>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18</t>
  </si>
  <si>
    <t>5905110020</t>
  </si>
  <si>
    <t>Snížení KL pod patou kolejnice ve výhybce</t>
  </si>
  <si>
    <t>-1600455833</t>
  </si>
  <si>
    <t>Snížení KL pod patou kolejnice ve výhybce. Poznámka: 1. V cenách jsou započteny náklady na snížení KL pod patou kolejnice ručně vidlemi. 2. V cenách nejsou obsaženy náklady na doplnění a dodávku kameniva.</t>
  </si>
  <si>
    <t>19</t>
  </si>
  <si>
    <t>5905110010</t>
  </si>
  <si>
    <t>Snížení KL pod patou kolejnice v koleji</t>
  </si>
  <si>
    <t>-320421956</t>
  </si>
  <si>
    <t>Snížení KL pod patou kolejnice v koleji. Poznámka: 1. V cenách jsou započteny náklady na snížení KL pod patou kolejnice ručně vidlemi. 2. V cenách nejsou obsaženy náklady na doplnění a dodávku kameniva.</t>
  </si>
  <si>
    <t>20</t>
  </si>
  <si>
    <t>5905020010</t>
  </si>
  <si>
    <t>Oprava stezky strojně s odstraněním drnu a nánosu do 10 cm</t>
  </si>
  <si>
    <t>-1284882834</t>
  </si>
  <si>
    <t>Oprava stezky strojně s odstraněním drnu a nánosu do 10 cm. Poznámka: 1. V cenách jsou započteny náklady na odtěžení nánosu stezky a rozprostření výzisku na terén nebo naložení na dopravní prostředek a úprava povrchu stezky.</t>
  </si>
  <si>
    <t>290,00*1,00</t>
  </si>
  <si>
    <t>5905025110</t>
  </si>
  <si>
    <t>Doplnění stezky štěrkodrtí souvislé</t>
  </si>
  <si>
    <t>-309562025</t>
  </si>
  <si>
    <t>Doplnění stezky štěrkodrtí souvislé. Poznámka: 1. V cenách jsou započteny náklady na doplnění kameniva stezky ojediněle ručně z vozíku nebo souvisle mechanizací z vozíků nebo železničních vozů. 2. V cenách nejsou obsaženy náklady na dodávku kameniva.</t>
  </si>
  <si>
    <t>290,00*1,00*0,05</t>
  </si>
  <si>
    <t>22</t>
  </si>
  <si>
    <t>5905023020</t>
  </si>
  <si>
    <t>Úprava povrchu stezky rozprostřením štěrkodrtě přes 3 do 5 cm</t>
  </si>
  <si>
    <t>-1876946124</t>
  </si>
  <si>
    <t>Úprava povrchu stezky rozprostřením štěrkodrtě přes 3 do 5 cm. Poznámka: 1. V cenách jsou započteny náklady na rozprostření a urovnání kameniva včetně zhutnění povrchu stezky. Platí pro nový i stávající stav. 2. V cenách nejsou obsaženy náklady na dodávku drtě její doplnění a rozprostření.</t>
  </si>
  <si>
    <t>23</t>
  </si>
  <si>
    <t>5908010130</t>
  </si>
  <si>
    <t>Zřízení kolejnicového styku s rozřezem a vrtáním - 4 otvory tv. S49</t>
  </si>
  <si>
    <t>styk</t>
  </si>
  <si>
    <t>1958326267</t>
  </si>
  <si>
    <t>Zřízení kolejnicového styku s rozřezem a vrtáním - 4 otvory tv. S49.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</si>
  <si>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24</t>
  </si>
  <si>
    <t>5910020130</t>
  </si>
  <si>
    <t>Svařování kolejnic termitem plný předehřev standardní spára svar jednotlivý tv. S49</t>
  </si>
  <si>
    <t>svar</t>
  </si>
  <si>
    <t>1121030306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</si>
  <si>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</si>
  <si>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25</t>
  </si>
  <si>
    <t>5911655220</t>
  </si>
  <si>
    <t>Demontáž jednoduché výhybky na úložišti ocelové pražce válcované soustavy A</t>
  </si>
  <si>
    <t>1371750854</t>
  </si>
  <si>
    <t>Demontáž jednoduché výhybky na úložišti ocelové pražce válcované soustavy A. Poznámka: 1. V cenách jsou započteny náklady na demontáž do součástí, manipulaci, naložení na dopravní prostředek a uložení vyzískaného materiálu na úložišti.</t>
  </si>
  <si>
    <t>2*48,70</t>
  </si>
  <si>
    <t>26</t>
  </si>
  <si>
    <t>5906135070</t>
  </si>
  <si>
    <t>Demontáž kolejového roštu koleje na úložišti pražce dřevěné tv. S49 rozdělení "c"</t>
  </si>
  <si>
    <t>-912469473</t>
  </si>
  <si>
    <t>Demontáž kolejového roštu koleje na úložišti pražce dřevěné tv. S49 rozdělení "c".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</si>
  <si>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27</t>
  </si>
  <si>
    <t>5906135100</t>
  </si>
  <si>
    <t>Demontáž kolejového roštu koleje na úložišti pražce dřevěné tv. T nebo A rozdělení "c"</t>
  </si>
  <si>
    <t>-606670459</t>
  </si>
  <si>
    <t>Demontáž kolejového roštu koleje na úložišti pražce dřevěné tv. T nebo A rozdělení "c".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</si>
  <si>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28</t>
  </si>
  <si>
    <t>5914152010</t>
  </si>
  <si>
    <t>Zřízení zarážedla zemního</t>
  </si>
  <si>
    <t>1553227065</t>
  </si>
  <si>
    <t>Zřízení zarážedla zemního. Poznámka: 1. V cenách jsou započteny náklady na zřízení prodle vzorového listu. 2. V cenách nejsou obsaženy náklady na dodávku materiálu.</t>
  </si>
  <si>
    <t>29</t>
  </si>
  <si>
    <t>M</t>
  </si>
  <si>
    <t>5955101000</t>
  </si>
  <si>
    <t>Kamenivo drcené štěrk frakce 31,5/63 třídy BI</t>
  </si>
  <si>
    <t>-547195230</t>
  </si>
  <si>
    <t>102,000*1,70+136,521*1,70+35,00*1,70</t>
  </si>
  <si>
    <t>30</t>
  </si>
  <si>
    <t>5955101030</t>
  </si>
  <si>
    <t>Kamenivo drcené drť frakce 8/16</t>
  </si>
  <si>
    <t>-303945858</t>
  </si>
  <si>
    <t>14,500*1,60</t>
  </si>
  <si>
    <t>31</t>
  </si>
  <si>
    <t>5956116005</t>
  </si>
  <si>
    <t>Pražce dřevěné výhybkové dub skupina 4 150x260</t>
  </si>
  <si>
    <t>1599744855</t>
  </si>
  <si>
    <t>2*5,744</t>
  </si>
  <si>
    <t>32</t>
  </si>
  <si>
    <t>5956122105</t>
  </si>
  <si>
    <t>Pražec dřevěný výhybkový dub skupina 4 4300x260x150</t>
  </si>
  <si>
    <t>1496043319</t>
  </si>
  <si>
    <t>33</t>
  </si>
  <si>
    <t>5956122110</t>
  </si>
  <si>
    <t>Pražec dřevěný výhybkový dub skupina 4 4400x260x150</t>
  </si>
  <si>
    <t>-694368029</t>
  </si>
  <si>
    <t>34</t>
  </si>
  <si>
    <t>5958134075</t>
  </si>
  <si>
    <t>Součásti upevňovací vrtule R1(145)</t>
  </si>
  <si>
    <t>1069247721</t>
  </si>
  <si>
    <t>35</t>
  </si>
  <si>
    <t>5958134080</t>
  </si>
  <si>
    <t>Součásti upevňovací vrtule R2 (160)</t>
  </si>
  <si>
    <t>-1748035690</t>
  </si>
  <si>
    <t>36</t>
  </si>
  <si>
    <t>5958134040</t>
  </si>
  <si>
    <t>Součásti upevňovací kroužek pružný dvojitý Fe 6</t>
  </si>
  <si>
    <t>515761798</t>
  </si>
  <si>
    <t>37</t>
  </si>
  <si>
    <t>5958140005</t>
  </si>
  <si>
    <t>Podkladnice žebrová tv. S4pl</t>
  </si>
  <si>
    <t>-1553111456</t>
  </si>
  <si>
    <t>38</t>
  </si>
  <si>
    <t>5958140000.1</t>
  </si>
  <si>
    <t>Podkladnice žebrová tv. S4 přechodová 1:40</t>
  </si>
  <si>
    <t>-2058968213</t>
  </si>
  <si>
    <t xml:space="preserve">Podkladnice žebrová tv. S4 přechodová 1:40
</t>
  </si>
  <si>
    <t>39</t>
  </si>
  <si>
    <t>5958128010</t>
  </si>
  <si>
    <t>Komplety ŽS 4 (šroub RS 1, matice M 24, podložka Fe6, svěrka ŽS4)</t>
  </si>
  <si>
    <t>1557364670</t>
  </si>
  <si>
    <t>40</t>
  </si>
  <si>
    <t>5958158005</t>
  </si>
  <si>
    <t>Podložka pryžová pod patu kolejnice S49  183/126/6</t>
  </si>
  <si>
    <t>351291694</t>
  </si>
  <si>
    <t>41</t>
  </si>
  <si>
    <t>5958158070</t>
  </si>
  <si>
    <t>Podložka polyetylenová pod podkladnici 380/160/2 (S4, R4)</t>
  </si>
  <si>
    <t>1587825662</t>
  </si>
  <si>
    <t>42</t>
  </si>
  <si>
    <t>5958173000</t>
  </si>
  <si>
    <t>Polyetylenové pásy v kotoučích</t>
  </si>
  <si>
    <t>1550912941</t>
  </si>
  <si>
    <t>43</t>
  </si>
  <si>
    <t>5958101000</t>
  </si>
  <si>
    <t>Součásti spojovací kolejnicové spojky tv. T4 730 mm</t>
  </si>
  <si>
    <t>1626872625</t>
  </si>
  <si>
    <t>44</t>
  </si>
  <si>
    <t>5958107000</t>
  </si>
  <si>
    <t>Šroub spojkový M24 x 120 mm</t>
  </si>
  <si>
    <t>362065721</t>
  </si>
  <si>
    <t>45</t>
  </si>
  <si>
    <t>5958116000</t>
  </si>
  <si>
    <t>Matice M24</t>
  </si>
  <si>
    <t>-1063898292</t>
  </si>
  <si>
    <t>46</t>
  </si>
  <si>
    <t>-273601127</t>
  </si>
  <si>
    <t>47</t>
  </si>
  <si>
    <t>5957101050</t>
  </si>
  <si>
    <t>Kolejnice třídy R260 tv. 49 E1 délky 25,000 m</t>
  </si>
  <si>
    <t>2075318658</t>
  </si>
  <si>
    <t>48</t>
  </si>
  <si>
    <t>5956101005</t>
  </si>
  <si>
    <t>Pražec dřevěný příčný nevystrojený dub 2600x260x150 mm</t>
  </si>
  <si>
    <t>1462677028</t>
  </si>
  <si>
    <t>49</t>
  </si>
  <si>
    <t>-1283624038</t>
  </si>
  <si>
    <t>50</t>
  </si>
  <si>
    <t>1654762936</t>
  </si>
  <si>
    <t>51</t>
  </si>
  <si>
    <t>5958140000</t>
  </si>
  <si>
    <t>Podkladnice žebrová tv. S4</t>
  </si>
  <si>
    <t>-1947521417</t>
  </si>
  <si>
    <t>52</t>
  </si>
  <si>
    <t>364765514</t>
  </si>
  <si>
    <t>53</t>
  </si>
  <si>
    <t>-389598640</t>
  </si>
  <si>
    <t>54</t>
  </si>
  <si>
    <t>-1412746411</t>
  </si>
  <si>
    <t>55</t>
  </si>
  <si>
    <t>5958107230</t>
  </si>
  <si>
    <t>Šroub výhybkový M24 x 495 mm</t>
  </si>
  <si>
    <t>387496543</t>
  </si>
  <si>
    <t>56</t>
  </si>
  <si>
    <t>-24843055</t>
  </si>
  <si>
    <t>57</t>
  </si>
  <si>
    <t>5958134115</t>
  </si>
  <si>
    <t>Součásti upevňovací matice M24</t>
  </si>
  <si>
    <t>797826660</t>
  </si>
  <si>
    <t>58</t>
  </si>
  <si>
    <t>5962101035</t>
  </si>
  <si>
    <t>Návěstidlo reflexní posun zakázán</t>
  </si>
  <si>
    <t>-903493864</t>
  </si>
  <si>
    <t>59</t>
  </si>
  <si>
    <t>5962113000</t>
  </si>
  <si>
    <t>Sloupek ocelový pozinkovaný 70 mm</t>
  </si>
  <si>
    <t>1352204354</t>
  </si>
  <si>
    <t>60</t>
  </si>
  <si>
    <t>5962114000</t>
  </si>
  <si>
    <t>Výstroj sloupku objímka 50 až 100 mm kompletní</t>
  </si>
  <si>
    <t>1628380519</t>
  </si>
  <si>
    <t>61</t>
  </si>
  <si>
    <t>5962114015</t>
  </si>
  <si>
    <t>Výstroj sloupku víčko plast 70 mm</t>
  </si>
  <si>
    <t>-1063085409</t>
  </si>
  <si>
    <t>62</t>
  </si>
  <si>
    <t>R</t>
  </si>
  <si>
    <t xml:space="preserve">Písek žlutý </t>
  </si>
  <si>
    <t>-760485897</t>
  </si>
  <si>
    <t xml:space="preserve">Písek žlutý 0 - 2 mm </t>
  </si>
  <si>
    <t>OST</t>
  </si>
  <si>
    <t>Ostatní</t>
  </si>
  <si>
    <t>63</t>
  </si>
  <si>
    <t>9902900200</t>
  </si>
  <si>
    <t>Naložení  objemnějšího kusového materiálu, vybouraných hmot</t>
  </si>
  <si>
    <t>512</t>
  </si>
  <si>
    <t>-1575436674</t>
  </si>
  <si>
    <t>Naložení objemnějšího kusového materiálu, vybouraných hmot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</si>
  <si>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2*9,450"výhybka užitá</t>
  </si>
  <si>
    <t>64</t>
  </si>
  <si>
    <t>9902200600</t>
  </si>
  <si>
    <t>Doprava dodávek zhotovitele, dodávek objednatele nebo výzisku mechanizací přes 3,5 t objemnějšího kusového materiálu do 80 km</t>
  </si>
  <si>
    <t>1396177055</t>
  </si>
  <si>
    <t>Doprava dodávek zhotovitele, dodávek objednatele nebo výzisku mechanizací přes 3,5 t objemnějšího kusového materiálu do 80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</si>
  <si>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9,450"výhybka užitá</t>
  </si>
  <si>
    <t>65</t>
  </si>
  <si>
    <t>9902200900</t>
  </si>
  <si>
    <t>Doprava dodávek zhotovitele, dodávek objednatele nebo výzisku mechanizací přes 3,5 t objemnějšího kusového materiálu do 200 km</t>
  </si>
  <si>
    <t>1758879419</t>
  </si>
  <si>
    <t>Doprava dodávek zhotovitele, dodávek objednatele nebo výzisku mechanizací přes 3,5 t objemnějšího kusového materiálu do 200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</si>
  <si>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66</t>
  </si>
  <si>
    <t>9909000400</t>
  </si>
  <si>
    <t>Poplatek za likvidaci plastových součástí</t>
  </si>
  <si>
    <t>2014081285</t>
  </si>
  <si>
    <t>Poplatek za likvidaci plastových součástí Poznámka: V cenách jsou započteny náklady na uložení stavebního odpadu na oficiální skládku.Je třeba zohlednit regionální rozdíly v cenách poplatků za uložení suti a odpadů. Tyto se mohou výrazně lišit s ohledem nejen na region, ale také na množství a druh ukládaného odpadu.</t>
  </si>
  <si>
    <t>67</t>
  </si>
  <si>
    <t>9901000200</t>
  </si>
  <si>
    <t>Doprava dodávek zhotovitele, dodávek objednatele nebo výzisku mechanizací o nosnosti do 3,5 t do 20 km</t>
  </si>
  <si>
    <t>108441196</t>
  </si>
  <si>
    <t>Doprava dodávek zhotovitele, dodávek objednatele nebo výzisku mechanizací o nosnosti do 3,5 t do 20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</si>
  <si>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1"pryžové a PE podložky - odpad</t>
  </si>
  <si>
    <t>68</t>
  </si>
  <si>
    <t>9902100800</t>
  </si>
  <si>
    <t>Doprava dodávek zhotovitele, dodávek objednatele nebo výzisku mechanizací přes 3,5 t sypanin  do 150 km</t>
  </si>
  <si>
    <t>-826928143</t>
  </si>
  <si>
    <t>Doprava dodávek zhotovitele, dodávek objednatele nebo výzisku mechanizací přes 3,5 t sypanin do 150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</si>
  <si>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114,000*1,80+136,521*1,80"štěrkové lože - odpad</t>
  </si>
  <si>
    <t>29,000*2,00"zemina - odpad</t>
  </si>
  <si>
    <t>69</t>
  </si>
  <si>
    <t>9902100500</t>
  </si>
  <si>
    <t>Doprava dodávek zhotovitele, dodávek objednatele nebo výzisku mechanizací přes 3,5 t sypanin  do 60 km</t>
  </si>
  <si>
    <t>671521857</t>
  </si>
  <si>
    <t>Doprava dodávek zhotovitele, dodávek objednatele nebo výzisku mechanizací přes 3,5 t sypanin do 60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</si>
  <si>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464,986+23,200"štěrk, drť</t>
  </si>
  <si>
    <t>70</t>
  </si>
  <si>
    <t>9902200700</t>
  </si>
  <si>
    <t>Doprava dodávek zhotovitele, dodávek objednatele nebo výzisku mechanizací přes 3,5 t objemnějšího kusového materiálu do 100 km</t>
  </si>
  <si>
    <t>-1817364026</t>
  </si>
  <si>
    <t>Doprava dodávek zhotovitele, dodávek objednatele nebo výzisku mechanizací přes 3,5 t objemnějšího kusového materiálu do 100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</si>
  <si>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25,521"dřevěné pražce</t>
  </si>
  <si>
    <t>71</t>
  </si>
  <si>
    <t>9902100700</t>
  </si>
  <si>
    <t>Doprava dodávek zhotovitele, dodávek objednatele nebo výzisku mechanizací přes 3,5 t sypanin  do 100 km</t>
  </si>
  <si>
    <t>984705419</t>
  </si>
  <si>
    <t>Doprava dodávek zhotovitele, dodávek objednatele nebo výzisku mechanizací přes 3,5 t sypanin do 100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</si>
  <si>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7,993"svrškový materiál</t>
  </si>
  <si>
    <t>72</t>
  </si>
  <si>
    <t>9902200800</t>
  </si>
  <si>
    <t>Doprava dodávek zhotovitele, dodávek objednatele nebo výzisku mechanizací přes 3,5 t objemnějšího kusového materiálu do 150 km</t>
  </si>
  <si>
    <t>761682086</t>
  </si>
  <si>
    <t>Doprava dodávek zhotovitele, dodávek objednatele nebo výzisku mechanizací přes 3,5 t objemnějšího kusového materiálu do 150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</si>
  <si>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8,643"kolejnice</t>
  </si>
  <si>
    <t>73</t>
  </si>
  <si>
    <t>9903200100</t>
  </si>
  <si>
    <t>Přeprava mechanizace na místo prováděných prací o hmotnosti přes 12 t přes 50 do 100 km</t>
  </si>
  <si>
    <t>2023559650</t>
  </si>
  <si>
    <t>Přeprava mechanizace na místo prováděných prací o hmotnosti přes 12 t přes 50 do 100 km Poznámka: Ceny jsou určeny pro dopravu mechanizmů na místo prováděných prací po silnici i po kolejích.V ceně jsou započteny i náklady na zpáteční cestu dopravního prostředku. Měrnou jednotkou je kus přepravovaného stroje.</t>
  </si>
  <si>
    <t>6"ASP, MHS, KOLEJ. JEŘÁB, 2xJEŘÁB, ASP</t>
  </si>
  <si>
    <t>SO 02 - Oprava výměníkové jámy v žst. Třemešná ve Slezsku</t>
  </si>
  <si>
    <t>5914075110</t>
  </si>
  <si>
    <t>Zřízení konstrukční vrstvy pražcového podloží včetně geotextilie tl. 0,15 m</t>
  </si>
  <si>
    <t>-270822010</t>
  </si>
  <si>
    <t>Zřízení konstrukční vrstvy pražcového podloží včetně geotextilie tl. 0,15 m. Poznámka: 1. V cenách jsou započteny náklady na naložení výzisku na dopravní prostředek. 2. V cenách nejsou obsaženy náklady na dodávku materiálu a odtěžení zeminy.</t>
  </si>
  <si>
    <t>40,00*4,00</t>
  </si>
  <si>
    <t>5915010010</t>
  </si>
  <si>
    <t>Těžení zeminy nebo horniny železničního spodku I. třídy</t>
  </si>
  <si>
    <t>-1634145571</t>
  </si>
  <si>
    <t>Těžení zeminy nebo horniny železničního spodku I. třídy. Poznámka: 1. V cenách jsou započteny náklady na těžení a uložení výzisku na terén nebo naložení na dopravní prostředek a uložení na úložišti.</t>
  </si>
  <si>
    <t>40,00*4,00*0,10</t>
  </si>
  <si>
    <t>5915010020</t>
  </si>
  <si>
    <t>Těžení zeminy nebo horniny železničního spodku II. třídy</t>
  </si>
  <si>
    <t>-802975977</t>
  </si>
  <si>
    <t>Těžení zeminy nebo horniny železničního spodku II. třídy. Poznámka: 1. V cenách jsou započteny náklady na těžení a uložení výzisku na terén nebo naložení na dopravní prostředek a uložení na úložišti.</t>
  </si>
  <si>
    <t>50,00*5,00*0,25+50,00*2,00*0,25+25,00*5,00*0,10</t>
  </si>
  <si>
    <t>5906140120</t>
  </si>
  <si>
    <t>Demontáž kolejového roštu koleje v ose koleje pražce dřevěné tv. A rozdělení "d"</t>
  </si>
  <si>
    <t>-709412004</t>
  </si>
  <si>
    <t>Demontáž kolejového roštu koleje v ose koleje pražce dřevěné tv. A rozdělení "d".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</si>
  <si>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1504017342</t>
  </si>
  <si>
    <t>-287867111</t>
  </si>
  <si>
    <t>-38337537</t>
  </si>
  <si>
    <t>5906010010</t>
  </si>
  <si>
    <t>Ruční výměna pražce v KL zapuštěném pražec dřevěný příčný nevystrojený</t>
  </si>
  <si>
    <t>-1243212599</t>
  </si>
  <si>
    <t>Ruční výměna pražce v KL zapuštěném pražec dřevěný příčný nevystrojený. Poznámka: 1. V cenách jsou započteny náklady na ruční ojedinělou výměnu, demontáž upevňovadel, odstranění KL a části stezky vidlemi 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</si>
  <si>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5909020030</t>
  </si>
  <si>
    <t>Oprava nivelety do 100 mm ručně koleje směrový posun a zdvih</t>
  </si>
  <si>
    <t>-1492501716</t>
  </si>
  <si>
    <t>Oprava nivelety do 100 mm ručně koleje směrový posun a zdvih. Poznámka: 1. V cenách jsou započteny náklady na provedení v otevřeném i zapuštěném KL, odstranění kameniva, směrový posun nebo zdvih koleje nebo obojí, ruční podbití oboustranně, dohození kameniva a snížení KL pod patou kolejnice. 2. V cenách nejsou obsaženy náklady na doplnění a dodávku kameniva.</t>
  </si>
  <si>
    <t>P</t>
  </si>
  <si>
    <t>Poznámka k položce:_x000D_
Metr koleje=m</t>
  </si>
  <si>
    <t>5907015060</t>
  </si>
  <si>
    <t>Ojedinělá výměna kolejnic stávající upevnění tv. A rozdělení "b"</t>
  </si>
  <si>
    <t>-1186325498</t>
  </si>
  <si>
    <t>Ojedinělá výměna kolejnic stávající upevnění tv. A rozdělení "b".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</si>
  <si>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5915030020</t>
  </si>
  <si>
    <t>Bourání drobných staveb železničního spodku montážních jam</t>
  </si>
  <si>
    <t>1167317085</t>
  </si>
  <si>
    <t>Bourání drobných staveb železničního spodku montážních jam. Poznámka: 1. V cenách jsou započteny náklady na vybourání zdiva, uložení na terén, naložení na dopravní prostředek a uložení na skládce. 2. V cenách nejsou obsaženy náklady na dopravu a skládkovné.</t>
  </si>
  <si>
    <t>2*(37,00*0,60*0,60)</t>
  </si>
  <si>
    <t>2094206980</t>
  </si>
  <si>
    <t>50,00*5,00*0,05+50,00*2,00*0,05</t>
  </si>
  <si>
    <t>1969285696</t>
  </si>
  <si>
    <t>50,00*5,00+50,00*2,00</t>
  </si>
  <si>
    <t>1155759601</t>
  </si>
  <si>
    <t>16,000*1,70</t>
  </si>
  <si>
    <t>5955101012</t>
  </si>
  <si>
    <t>Kamenivo drcené štěrk frakce 16/32</t>
  </si>
  <si>
    <t>1686044580</t>
  </si>
  <si>
    <t>25,000*1,70</t>
  </si>
  <si>
    <t>1450697678</t>
  </si>
  <si>
    <t>17,500*1,60</t>
  </si>
  <si>
    <t>941544537</t>
  </si>
  <si>
    <t>595610100 R1</t>
  </si>
  <si>
    <t>Pražec dřevěný příčný nevystrojený dub 1700x260x150 mm</t>
  </si>
  <si>
    <t>2039836326</t>
  </si>
  <si>
    <t>595610100 R2</t>
  </si>
  <si>
    <t>Pražec dřevěný příčný nevystrojený dub 1300x260x150 mm</t>
  </si>
  <si>
    <t>-1071863194</t>
  </si>
  <si>
    <t>-1917996</t>
  </si>
  <si>
    <t>-130221124</t>
  </si>
  <si>
    <t>5958134041</t>
  </si>
  <si>
    <t>Součásti upevňovací šroub svěrkový T5</t>
  </si>
  <si>
    <t>1874650583</t>
  </si>
  <si>
    <t>-828000759</t>
  </si>
  <si>
    <t>1074535878</t>
  </si>
  <si>
    <t>5958134140</t>
  </si>
  <si>
    <t>Součásti upevňovací vložka M</t>
  </si>
  <si>
    <t>-1647368408</t>
  </si>
  <si>
    <t>5964133000</t>
  </si>
  <si>
    <t>Geotextilie základní</t>
  </si>
  <si>
    <t>856755651</t>
  </si>
  <si>
    <t>9909000100</t>
  </si>
  <si>
    <t>Poplatek za uložení suti nebo hmot na oficiální skládku</t>
  </si>
  <si>
    <t>914044467</t>
  </si>
  <si>
    <t>Poplatek za uložení suti nebo hmot na oficiální skládku Poznámka: V cenách jsou započteny náklady na uložení stavebního odpadu na oficiální skládku.Je třeba zohlednit regionální rozdíly v cenách poplatků za uložení suti a odpadů. Tyto se mohou výrazně lišit s ohledem nejen na region, ale také na množství a druh ukládaného odpadu.</t>
  </si>
  <si>
    <t>100,00*2,00"zemina - odpad</t>
  </si>
  <si>
    <t>25,00*1,80"štěrk.lože - odpad</t>
  </si>
  <si>
    <t>9909000500</t>
  </si>
  <si>
    <t>Poplatek uložení odpadu betonových prefabrikátů</t>
  </si>
  <si>
    <t>202245279</t>
  </si>
  <si>
    <t>Poplatek uložení odpadu betonových prefabrikátů Poznámka: V cenách jsou započteny náklady na uložení stavebního odpadu na oficiální skládku.Je třeba zohlednit regionální rozdíly v cenách poplatků za uložení suti a odpadů. Tyto se mohou výrazně lišit s ohledem nejen na region, ale také na množství a druh ukládaného odpadu.</t>
  </si>
  <si>
    <t>26,640*2,40"beton - odpad</t>
  </si>
  <si>
    <t>9902100400</t>
  </si>
  <si>
    <t>Doprava dodávek zhotovitele, dodávek objednatele nebo výzisku mechanizací přes 3,5 t sypanin  do 40 km</t>
  </si>
  <si>
    <t>1179822886</t>
  </si>
  <si>
    <t>Doprava dodávek zhotovitele, dodávek objednatele nebo výzisku mechanizací přes 3,5 t sypanin do 40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</si>
  <si>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200,000"zenima - odpad</t>
  </si>
  <si>
    <t>45,000"štěrk.lože - odpad</t>
  </si>
  <si>
    <t>1666656185</t>
  </si>
  <si>
    <t>63,936"beton - odpad</t>
  </si>
  <si>
    <t>341054425</t>
  </si>
  <si>
    <t>27,200+42,500+28,000"štěrk, drť</t>
  </si>
  <si>
    <t>1236807973</t>
  </si>
  <si>
    <t>8,887+0,237"dřevěné pražce, svrškový materiál</t>
  </si>
  <si>
    <t>-1125036816</t>
  </si>
  <si>
    <t>1"MHS</t>
  </si>
  <si>
    <t>SO 03 - Oprava přejezdu P4407 km 0,115</t>
  </si>
  <si>
    <t>5913235020</t>
  </si>
  <si>
    <t>Dělení AB komunikace řezáním hloubky do 20 cm</t>
  </si>
  <si>
    <t>-863768494</t>
  </si>
  <si>
    <t>Dělení AB komunikace řezáním hloubky do 20 cm. Poznámka: 1. V cenách jsou započteny náklady na provedení úkolu.</t>
  </si>
  <si>
    <t>5913240020</t>
  </si>
  <si>
    <t>Odstranění AB komunikace odtěžením nebo frézováním hloubky do 20 cm</t>
  </si>
  <si>
    <t>1451829754</t>
  </si>
  <si>
    <t>Odstranění AB komunikace odtěžením nebo frézováním hloubky do 20 cm. Poznámka: 1. V cenách jsou započteny náklady na odtěžení nebo frézování a naložení výzisku na dopravní prostředek.</t>
  </si>
  <si>
    <t>22,00*2,00+22,00*0,70+22,00*2,00</t>
  </si>
  <si>
    <t>5908005430</t>
  </si>
  <si>
    <t>Oprava kolejnicového styku demontáž spojek tv. S49</t>
  </si>
  <si>
    <t>2136870749</t>
  </si>
  <si>
    <t>Oprava kolejnicového styku demontáž spojek tv. S49. Poznámka: 1. V cenách jsou započteny náklady na výměnu, demontáž nebo montáž vniřní spojky a/nebo celého styku a ošetření součástí mazivem. U přechodových spojek se použije položka s větším tvarem. 2. V cenách nejsou obsaženy náklady na dodávku materiálu.</t>
  </si>
  <si>
    <t>Poznámka k položce:_x000D_
Spojka=kus</t>
  </si>
  <si>
    <t>5906140070</t>
  </si>
  <si>
    <t>Demontáž kolejového roštu koleje v ose koleje pražce dřevěné tv. S49 rozdělení "c"</t>
  </si>
  <si>
    <t>777294784</t>
  </si>
  <si>
    <t>Demontáž kolejového roštu koleje v ose koleje pražce dřevěné tv. S49 rozdělení "c".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</si>
  <si>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-407456938</t>
  </si>
  <si>
    <t>-809565495</t>
  </si>
  <si>
    <t>5906130090</t>
  </si>
  <si>
    <t>Montáž kolejového roštu v ose koleje pražce dřevěné nevystrojené tv. S49 rozdělení "u"</t>
  </si>
  <si>
    <t>1062775082</t>
  </si>
  <si>
    <t>Montáž kolejového roštu v ose koleje pražce dřevěné nevystrojené tv. S49 rozdělení "u". Poznámka: 1. V cenách jsou započteny náklady na vrtání pražců dřevěných nevystrojených, manipulaci a montáž KR. 2. V cenách nejsou obsaženy náklady na dodávku materiálu.</t>
  </si>
  <si>
    <t>-945321061</t>
  </si>
  <si>
    <t>5913255030</t>
  </si>
  <si>
    <t>Zřízení konstrukce vozovky asfaltobetonové s podkladní, ložní a obrusnou vrstvou tlouštky do 15 cm</t>
  </si>
  <si>
    <t>-1556910525</t>
  </si>
  <si>
    <t>Zřízení konstrukce vozovky asfaltobetonové s podkladní, ložní a obrusnou vrstvou tlouštky do 15 cm. Poznámka: 1. V cenách jsou započteny náklady na zřízení vozovky s živičným na podkladu ze stmelených vrstev a na manipulaci. 2. V cenách nejsou obsaženy náklady na dodávku materiálu.</t>
  </si>
  <si>
    <t>22,00*2,00+22,00*2,00</t>
  </si>
  <si>
    <t>5913040220</t>
  </si>
  <si>
    <t>Montáž celopryžové přejezdové konstrukce silně zatížené v koleji část vnitřní</t>
  </si>
  <si>
    <t>-1452089802</t>
  </si>
  <si>
    <t>Montáž celopryžové přejezdové konstrukce silně zatížené v koleji část vnitřní. Poznámka: 1. V cenách jsou započteny náklady na montáž konstrukce. 2. V cenách nejsou obsaženy náklady na dodávku materiálu.</t>
  </si>
  <si>
    <t>155073779</t>
  </si>
  <si>
    <t>32,000*1,70</t>
  </si>
  <si>
    <t>1110648856</t>
  </si>
  <si>
    <t>1517581091</t>
  </si>
  <si>
    <t>307922854</t>
  </si>
  <si>
    <t>1176005682</t>
  </si>
  <si>
    <t>5958125010</t>
  </si>
  <si>
    <t>Komplety s antikorozní úpravou ŽS 4 (svěrka ŽS4, šroub RS 1, matice M24, podložka Fe6)</t>
  </si>
  <si>
    <t>1773779281</t>
  </si>
  <si>
    <t>-1873153504</t>
  </si>
  <si>
    <t>1644994230</t>
  </si>
  <si>
    <t>1995443273</t>
  </si>
  <si>
    <t>1224706448</t>
  </si>
  <si>
    <t>-654823734</t>
  </si>
  <si>
    <t>-1988665979</t>
  </si>
  <si>
    <t>-2078683353</t>
  </si>
  <si>
    <t>5963146020</t>
  </si>
  <si>
    <t>Asfaltový beton ACP 16S 50/70 středněznný-podkladní vrstva</t>
  </si>
  <si>
    <t>-10950427</t>
  </si>
  <si>
    <t>5963146010</t>
  </si>
  <si>
    <t>Asfaltový beton ACL 16S 50/70 hrubozrnný-ložní vrstva</t>
  </si>
  <si>
    <t>531284892</t>
  </si>
  <si>
    <t>5963146000</t>
  </si>
  <si>
    <t>Asfaltový beton ACO 11S 50/70 střednězrnný-obrusná vrstva</t>
  </si>
  <si>
    <t>-12794204</t>
  </si>
  <si>
    <t>5963155000</t>
  </si>
  <si>
    <t>Asfaltová páska tavitelná 25x10</t>
  </si>
  <si>
    <t>-805857702</t>
  </si>
  <si>
    <t>5963101000</t>
  </si>
  <si>
    <t>Přejezd celopryžový pro zatížené komunikace</t>
  </si>
  <si>
    <t>806011910</t>
  </si>
  <si>
    <t>Poznámka k položce:_x000D_
včetně pojistky proti posuvu - 4 ks</t>
  </si>
  <si>
    <t>342299885</t>
  </si>
  <si>
    <t>-753625507</t>
  </si>
  <si>
    <t>32,000*1,80"štěrk.lože</t>
  </si>
  <si>
    <t>(103,400*0,15)*2,20"asfalt</t>
  </si>
  <si>
    <t>-1770475</t>
  </si>
  <si>
    <t>91,722+0,031"štěrkové lože, asfalt, pryž. a PE podložky - odpad</t>
  </si>
  <si>
    <t>-1876195822</t>
  </si>
  <si>
    <t>54,400"štěrk</t>
  </si>
  <si>
    <t>-1873325859</t>
  </si>
  <si>
    <t>3,591+1,665"dřevěné pražce, svršk. materiál</t>
  </si>
  <si>
    <t>9902100300</t>
  </si>
  <si>
    <t>Doprava dodávek zhotovitele, dodávek objednatele nebo výzisku mechanizací přes 3,5 t sypanin  do 30 km</t>
  </si>
  <si>
    <t>-1471555481</t>
  </si>
  <si>
    <t>Doprava dodávek zhotovitele, dodávek objednatele nebo výzisku mechanizací přes 3,5 t sypanin do 30 km Poznámka: V cenách jsou započteny náklady přepravu materiálu ze skladů nebo skládek výrobce nebo dodavatele nebo z vlastních zásob objednatele na místo technologické manipulace včetně složení a poplatku za použití dopravní cesty. Ceny jsou určeny i pro dopravu výzisku do skladu, úložiště nebo na skládku včetně vyložení.Ceny jsou určeny pro dopravu silničními i kolejovými vozidly.V ceně jsou započteny i náklady na zpáteční cestu dopravního prostředku. Pokud bude realizována jednosměrná přeprava z bodu A do bodu B (např. pro společnost Cargo, a.s.), uvažuje se poloviční vzdálenost z celkově ujeté trasy.</t>
  </si>
  <si>
    <t>37,752"asfalt</t>
  </si>
  <si>
    <t>-741280813</t>
  </si>
  <si>
    <t>4,100"přejezdová konstrukce</t>
  </si>
  <si>
    <t>1893070071</t>
  </si>
  <si>
    <t>SO 04 - Oprava přejezdu P4408 km 0,352</t>
  </si>
  <si>
    <t>5913200010</t>
  </si>
  <si>
    <t>Demontáž dřevěné konstrukce přejezdu část vnější a vnitřní</t>
  </si>
  <si>
    <t>-464937200</t>
  </si>
  <si>
    <t>Demontáž dřevěné konstrukce přejezdu část vnější a vnitřní. Poznámka: 1. V cenách jsou započteny náklady na demontáž a naložení na dopravní prostředek.</t>
  </si>
  <si>
    <t>5,00*1,20</t>
  </si>
  <si>
    <t>-1074993707</t>
  </si>
  <si>
    <t>5,00*4,00*0,20+5,00*4,00*0,20</t>
  </si>
  <si>
    <t>40861665</t>
  </si>
  <si>
    <t>-1410432249</t>
  </si>
  <si>
    <t>5,00*4,00+5,00*4,00</t>
  </si>
  <si>
    <t>5914020020</t>
  </si>
  <si>
    <t>Čištění otevřených odvodňovacích zařízení strojně příkop nezpevněný</t>
  </si>
  <si>
    <t>1140611882</t>
  </si>
  <si>
    <t>Čištění otevřených odvodňovacích zařízení strojně příkop nezpevněný. Poznámka: 1. V cenách jsou započteny náklady na odtěžení nánosu a nečistot, rozprostření výzisku na terén nebo naložení na dopravní prostředek. 2. V cenách nejsou obsaženy náklady na dopravu a skládkovné.</t>
  </si>
  <si>
    <t>50,00*0,25</t>
  </si>
  <si>
    <t>50454742</t>
  </si>
  <si>
    <t>6,00*90,00*0,90</t>
  </si>
  <si>
    <t>12,500*1,70</t>
  </si>
  <si>
    <t>-1915768930</t>
  </si>
  <si>
    <t>957525110</t>
  </si>
  <si>
    <t>6507292</t>
  </si>
  <si>
    <t>-2006051194</t>
  </si>
  <si>
    <t>-407737007</t>
  </si>
  <si>
    <t>-1777302620</t>
  </si>
  <si>
    <t>-1986718631</t>
  </si>
  <si>
    <t>1484893899</t>
  </si>
  <si>
    <t>506232052</t>
  </si>
  <si>
    <t>521918005</t>
  </si>
  <si>
    <t>-1686362617</t>
  </si>
  <si>
    <t>12,500*1,80"štěrk.lože</t>
  </si>
  <si>
    <t>8,000*2,00+486,00*2,00"zemina</t>
  </si>
  <si>
    <t>1010,500+0,012"štěrkové lože, zemina, pryž. a PE podložky - odpad</t>
  </si>
  <si>
    <t>21,250"štěrk</t>
  </si>
  <si>
    <t>1,449+0,735"dřevěné pražce, svršk. materiál</t>
  </si>
  <si>
    <t>17,160"asfalt</t>
  </si>
  <si>
    <t>1,080"přejezdová konstrukce</t>
  </si>
  <si>
    <t>SO 05 - Oprava přejezdu P4422 km 11,794</t>
  </si>
  <si>
    <t>5913140010</t>
  </si>
  <si>
    <t>Demontáž přejezdové konstrukce se silničními panely vnější i vnitřní část</t>
  </si>
  <si>
    <t>-1099821916</t>
  </si>
  <si>
    <t>Demontáž přejezdové konstrukce se silničními panely vnější i vnitřní část. Poznámka: 1. V cenách jsou započteny náklady na demontáž a naložení na dopravní prostředek.</t>
  </si>
  <si>
    <t>-2069800084</t>
  </si>
  <si>
    <t>4,00*4,00*0,20+4,00*4,00*0,20</t>
  </si>
  <si>
    <t>-1343320247</t>
  </si>
  <si>
    <t>762706500</t>
  </si>
  <si>
    <t>874852401</t>
  </si>
  <si>
    <t>1676146784</t>
  </si>
  <si>
    <t>432841699</t>
  </si>
  <si>
    <t>-317977872</t>
  </si>
  <si>
    <t>-1247102876</t>
  </si>
  <si>
    <t>4,00*4,00+4,00*4,00</t>
  </si>
  <si>
    <t>-1416800704</t>
  </si>
  <si>
    <t>645430799</t>
  </si>
  <si>
    <t>-1310539031</t>
  </si>
  <si>
    <t>1039663142</t>
  </si>
  <si>
    <t>1361884779</t>
  </si>
  <si>
    <t>1567713781</t>
  </si>
  <si>
    <t>-281790477</t>
  </si>
  <si>
    <t>-2108813886</t>
  </si>
  <si>
    <t>2005944572</t>
  </si>
  <si>
    <t>-792464629</t>
  </si>
  <si>
    <t>-1011894049</t>
  </si>
  <si>
    <t>-345031787</t>
  </si>
  <si>
    <t>2137546940</t>
  </si>
  <si>
    <t>908709051</t>
  </si>
  <si>
    <t>258298984</t>
  </si>
  <si>
    <t>1825268723</t>
  </si>
  <si>
    <t>-1619569364</t>
  </si>
  <si>
    <t>-1483710971</t>
  </si>
  <si>
    <t>-1344258282</t>
  </si>
  <si>
    <t>2139251202</t>
  </si>
  <si>
    <t>1697258069</t>
  </si>
  <si>
    <t>6,400*2,00"zemina</t>
  </si>
  <si>
    <t>-1427754832</t>
  </si>
  <si>
    <t>35,300+0,012"štěrkové lože, zemina, pryž. a PE podložky - odpad</t>
  </si>
  <si>
    <t>-388277601</t>
  </si>
  <si>
    <t>-947059347</t>
  </si>
  <si>
    <t>-1176589365</t>
  </si>
  <si>
    <t>13,728"asfalt</t>
  </si>
  <si>
    <t>-720442106</t>
  </si>
  <si>
    <t>0,870"přejezdová konstrukce</t>
  </si>
  <si>
    <t>-450452</t>
  </si>
  <si>
    <t>SO 06 - Oprava přejezdu P4423 km 12,034</t>
  </si>
  <si>
    <t>1119640625</t>
  </si>
  <si>
    <t>-620519324</t>
  </si>
  <si>
    <t>-1428382250</t>
  </si>
  <si>
    <t>556776366</t>
  </si>
  <si>
    <t>-731719479</t>
  </si>
  <si>
    <t>-276637848</t>
  </si>
  <si>
    <t>275697402</t>
  </si>
  <si>
    <t>-1693997365</t>
  </si>
  <si>
    <t>-1263775430</t>
  </si>
  <si>
    <t>-1424094705</t>
  </si>
  <si>
    <t>-179644518</t>
  </si>
  <si>
    <t>131202478</t>
  </si>
  <si>
    <t>-1225133132</t>
  </si>
  <si>
    <t>1131272887</t>
  </si>
  <si>
    <t>239482442</t>
  </si>
  <si>
    <t>-1907855128</t>
  </si>
  <si>
    <t>-1856570203</t>
  </si>
  <si>
    <t>-927483798</t>
  </si>
  <si>
    <t>8,000*2,00"zemina</t>
  </si>
  <si>
    <t>-2025213499</t>
  </si>
  <si>
    <t>38,500+0,012"štěrkové lože, zemina, pryž. a PE podložky - odpad</t>
  </si>
  <si>
    <t>-166452816</t>
  </si>
  <si>
    <t>-1393089245</t>
  </si>
  <si>
    <t>454222877</t>
  </si>
  <si>
    <t>1209959660</t>
  </si>
  <si>
    <t>-1001807602</t>
  </si>
  <si>
    <t>SO 07 - Oprava přejezdu P4431 km 18,887</t>
  </si>
  <si>
    <t>1238047736</t>
  </si>
  <si>
    <t>1314052755</t>
  </si>
  <si>
    <t>-1864677329</t>
  </si>
  <si>
    <t>5,00*2,00+5,00*1,50+2,00*5,00+5,00*5,00</t>
  </si>
  <si>
    <t>-1258299101</t>
  </si>
  <si>
    <t>6,50*5,00*0,20+5,00*5,00*0,20</t>
  </si>
  <si>
    <t>5915005020</t>
  </si>
  <si>
    <t>Hloubení rýh nebo jam na železničním spodku II. třídy</t>
  </si>
  <si>
    <t>420926930</t>
  </si>
  <si>
    <t>Hloubení rýh nebo jam na železničním spodku II. třídy. Poznámka: 1. V cenách jsou započteny náklady na hloubení a uložení výzisku na terén nebo naložení na dopravní prostředek a uložení na úložišti.</t>
  </si>
  <si>
    <t>6,00*1,10*0,65</t>
  </si>
  <si>
    <t>5914035550</t>
  </si>
  <si>
    <t>Zřízení otevřených odvodňovacích zařízení prahové vpusti prefabrikované díly</t>
  </si>
  <si>
    <t>1334014836</t>
  </si>
  <si>
    <t>Zřízení otevřených odvodňovacích zařízení prahové vpusti prefabrikované díly. Poznámka: 1. V cenách jsou započteny náklady na zřízení podkladní vrstvy a uložení zařízení podle vzorového listu a rozprostření výzisku na terén nebo naložení na dopravní prostředek. 2. V cenách nejsou obsaženy náklady na provedení výkopku, ruční dočištění a dodávku materiálu.</t>
  </si>
  <si>
    <t>-1597416993</t>
  </si>
  <si>
    <t>6,00*0,50*0,30</t>
  </si>
  <si>
    <t>R1</t>
  </si>
  <si>
    <t>Svodnice kotvená do betonu</t>
  </si>
  <si>
    <t>1352724475</t>
  </si>
  <si>
    <t>Svodnice vody ocelová šířky 120 mm, kotvená do betonu</t>
  </si>
  <si>
    <t>75,00*0,25+5,000</t>
  </si>
  <si>
    <t>5914035010</t>
  </si>
  <si>
    <t>Zřízení otevřených odvodňovacích zařízení příkopové tvárnice</t>
  </si>
  <si>
    <t>1329795676</t>
  </si>
  <si>
    <t>Zřízení otevřených odvodňovacích zařízení příkopové tvárnice. Poznámka: 1. V cenách jsou započteny náklady na zřízení podkladní vrstvy a uložení zařízení podle vzorového listu a rozprostření výzisku na terén nebo naložení na dopravní prostředek. 2. V cenách nejsou obsaženy náklady na provedení výkopku, ruční dočištění a dodávku materiálu.</t>
  </si>
  <si>
    <t>-1153954865</t>
  </si>
  <si>
    <t>900,00*0,25</t>
  </si>
  <si>
    <t>49,000*1,70</t>
  </si>
  <si>
    <t>594297840</t>
  </si>
  <si>
    <t>561177011</t>
  </si>
  <si>
    <t>868029159</t>
  </si>
  <si>
    <t>1958042570</t>
  </si>
  <si>
    <t>-768854266</t>
  </si>
  <si>
    <t>1142366687</t>
  </si>
  <si>
    <t>-596555063</t>
  </si>
  <si>
    <t>-1055265523</t>
  </si>
  <si>
    <t>661053445</t>
  </si>
  <si>
    <t>-379325168</t>
  </si>
  <si>
    <t>1869552952</t>
  </si>
  <si>
    <t>5964123000</t>
  </si>
  <si>
    <t>Odvodňovací žlab s mříží</t>
  </si>
  <si>
    <t>1971548352</t>
  </si>
  <si>
    <t>5964123005</t>
  </si>
  <si>
    <t>Odvodňovací žlab s mříží koncový</t>
  </si>
  <si>
    <t>-2070176515</t>
  </si>
  <si>
    <t>5964161010</t>
  </si>
  <si>
    <t>Beton lehce zhutnitelný C 20/25;X0 F5 2 285 2 765</t>
  </si>
  <si>
    <t>-1900882466</t>
  </si>
  <si>
    <t>6,00*0,400</t>
  </si>
  <si>
    <t>R2</t>
  </si>
  <si>
    <t>Svodnice HB 6000</t>
  </si>
  <si>
    <t>111819430</t>
  </si>
  <si>
    <t>Svodnice HB 4000</t>
  </si>
  <si>
    <t>-1136971453</t>
  </si>
  <si>
    <t>6,00*0,45*0,10+6,00*2*0,10*0,15/2</t>
  </si>
  <si>
    <t>R3</t>
  </si>
  <si>
    <t>Odvodňovací tvárnice TBM 53-30</t>
  </si>
  <si>
    <t>1160369809</t>
  </si>
  <si>
    <t>904666171</t>
  </si>
  <si>
    <t>20,00*0,040</t>
  </si>
  <si>
    <t>-1310214525</t>
  </si>
  <si>
    <t>49,000*1,80"štěrk.lože</t>
  </si>
  <si>
    <t>16,690*2,00"zemina</t>
  </si>
  <si>
    <t>28,940*2,00"zemina příkopy</t>
  </si>
  <si>
    <t>1715456483</t>
  </si>
  <si>
    <t>179,460+0,050"štěrkové lože, zemina, pryž. a PE podložky - odpad</t>
  </si>
  <si>
    <t>103446440</t>
  </si>
  <si>
    <t>83,300"štěrk</t>
  </si>
  <si>
    <t>2097014141</t>
  </si>
  <si>
    <t>5,796+2,781"dřevěné pražce, svršk. materiál</t>
  </si>
  <si>
    <t>1393072160</t>
  </si>
  <si>
    <t>22,523"asfalt</t>
  </si>
  <si>
    <t>237107294</t>
  </si>
  <si>
    <t>-1600127954</t>
  </si>
  <si>
    <t xml:space="preserve">3,547+0,600+2,772"odvod.žlab, svodnice, odvod. tvárnice </t>
  </si>
  <si>
    <t>129530516</t>
  </si>
  <si>
    <t>8,647"beton</t>
  </si>
  <si>
    <t>-577539200</t>
  </si>
  <si>
    <t>SO 08 - Oprava přejezdu P4413 km 3,399</t>
  </si>
  <si>
    <t>1571724521</t>
  </si>
  <si>
    <t>-112970092</t>
  </si>
  <si>
    <t>2*(5,00*4,00)*0,20</t>
  </si>
  <si>
    <t>498696445</t>
  </si>
  <si>
    <t>-1622967943</t>
  </si>
  <si>
    <t>1383000116</t>
  </si>
  <si>
    <t>1379266435</t>
  </si>
  <si>
    <t>1412264492</t>
  </si>
  <si>
    <t>-1847877217</t>
  </si>
  <si>
    <t>-740941739</t>
  </si>
  <si>
    <t>-1447876754</t>
  </si>
  <si>
    <t>1137020349</t>
  </si>
  <si>
    <t>755024245</t>
  </si>
  <si>
    <t>-1334153633</t>
  </si>
  <si>
    <t>1014402787</t>
  </si>
  <si>
    <t>482442214</t>
  </si>
  <si>
    <t>-232245442</t>
  </si>
  <si>
    <t>127045310</t>
  </si>
  <si>
    <t>-921131849</t>
  </si>
  <si>
    <t>1460402041</t>
  </si>
  <si>
    <t>-1641118848</t>
  </si>
  <si>
    <t>-1859794924</t>
  </si>
  <si>
    <t>1698185337</t>
  </si>
  <si>
    <t>-1123164686</t>
  </si>
  <si>
    <t>-732810653</t>
  </si>
  <si>
    <t>-1459204764</t>
  </si>
  <si>
    <t>-2117529351</t>
  </si>
  <si>
    <t>-1563736749</t>
  </si>
  <si>
    <t>43154421</t>
  </si>
  <si>
    <t>-2013115130</t>
  </si>
  <si>
    <t>1274119632</t>
  </si>
  <si>
    <t>2004453010</t>
  </si>
  <si>
    <t>-298590866</t>
  </si>
  <si>
    <t>-1091807981</t>
  </si>
  <si>
    <t>683541793</t>
  </si>
  <si>
    <t>338332804</t>
  </si>
  <si>
    <t>-751560751</t>
  </si>
  <si>
    <t>-243207629</t>
  </si>
  <si>
    <t xml:space="preserve">SO 09 - Oprava přejezdu P4414 km 3,914 </t>
  </si>
  <si>
    <t>-100117029</t>
  </si>
  <si>
    <t>7,00*0,70+2*(6,00*3,00)</t>
  </si>
  <si>
    <t>5913215010</t>
  </si>
  <si>
    <t>Demontáž kolejnicových dílů přejezdu zaklopená kolejnice</t>
  </si>
  <si>
    <t>858414224</t>
  </si>
  <si>
    <t>Demontáž kolejnicových dílů přejezdu zaklopená kolejnice. Poznámka: 1. V cenách jsou započteny náklady na demontáž a naložení na dopravní prostředek.</t>
  </si>
  <si>
    <t>2*7,00</t>
  </si>
  <si>
    <t>5913300020</t>
  </si>
  <si>
    <t>Demontáž silničních panelů komunikace trvalá</t>
  </si>
  <si>
    <t>-741030342</t>
  </si>
  <si>
    <t>Demontáž silničních panelů komunikace trvalá. Poznámka: 1. V cenách jsou započteny náklady na odstranění panelů, úpravu plochy a naložení na dopravní prostředek.</t>
  </si>
  <si>
    <t>6,00*1,00</t>
  </si>
  <si>
    <t>2019499204</t>
  </si>
  <si>
    <t>-1944454793</t>
  </si>
  <si>
    <t>256541220</t>
  </si>
  <si>
    <t>-2109755891</t>
  </si>
  <si>
    <t>143017084</t>
  </si>
  <si>
    <t>-1899658912</t>
  </si>
  <si>
    <t>13092943</t>
  </si>
  <si>
    <t>4,00*6,00+3,00*6,00</t>
  </si>
  <si>
    <t>392794156</t>
  </si>
  <si>
    <t>1163155367</t>
  </si>
  <si>
    <t>826425309</t>
  </si>
  <si>
    <t>1021757187</t>
  </si>
  <si>
    <t>-703262477</t>
  </si>
  <si>
    <t>-554962079</t>
  </si>
  <si>
    <t>-1928850866</t>
  </si>
  <si>
    <t>777172571</t>
  </si>
  <si>
    <t>-1107605268</t>
  </si>
  <si>
    <t>357326149</t>
  </si>
  <si>
    <t>-361681301</t>
  </si>
  <si>
    <t>-800141219</t>
  </si>
  <si>
    <t>-1671548767</t>
  </si>
  <si>
    <t>-794070262</t>
  </si>
  <si>
    <t>20231146</t>
  </si>
  <si>
    <t>1304241196</t>
  </si>
  <si>
    <t>755905237</t>
  </si>
  <si>
    <t>1375150949</t>
  </si>
  <si>
    <t>1285526168</t>
  </si>
  <si>
    <t>-643464255</t>
  </si>
  <si>
    <t>403612166</t>
  </si>
  <si>
    <t>715705806</t>
  </si>
  <si>
    <t>(40,900*0,15)*2,20"asfalt</t>
  </si>
  <si>
    <t>-1729330238</t>
  </si>
  <si>
    <t>1,500"beton. panely</t>
  </si>
  <si>
    <t>235697717</t>
  </si>
  <si>
    <t>35,997+1,500+0,012"štěrkové lože, asfalt, panely, pryž. a PE podložky - odpad</t>
  </si>
  <si>
    <t>-804405495</t>
  </si>
  <si>
    <t>1616093739</t>
  </si>
  <si>
    <t>1573091476</t>
  </si>
  <si>
    <t>18,018"asfalt</t>
  </si>
  <si>
    <t>1036859095</t>
  </si>
  <si>
    <t>1,300"přejezdová konstrukce</t>
  </si>
  <si>
    <t>21651090</t>
  </si>
  <si>
    <t xml:space="preserve">SO 10 - Oprava přechodu pro pěší v žst. Třemešná ve Sl. u kol. č. 1u a 2u a výměna pražců </t>
  </si>
  <si>
    <t>-1890877036</t>
  </si>
  <si>
    <t>2*(3,60*1,20)</t>
  </si>
  <si>
    <t>-1756130969</t>
  </si>
  <si>
    <t>7,00*3,60*0,20</t>
  </si>
  <si>
    <t>5907015035</t>
  </si>
  <si>
    <t>Ojedinělá výměna kolejnic stávající upevnění tv. S49 rozdělení "c"</t>
  </si>
  <si>
    <t>-1787561234</t>
  </si>
  <si>
    <t>Ojedinělá výměna kolejnic stávající upevnění tv. S49 rozdělení "c".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</si>
  <si>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4*5,00</t>
  </si>
  <si>
    <t>5910020030</t>
  </si>
  <si>
    <t>Svařování kolejnic termitem plný předehřev standardní spára svar sériový tv. S49</t>
  </si>
  <si>
    <t>367812260</t>
  </si>
  <si>
    <t>Svařování kolejnic termitem plný předehřev standardní spára svar sériový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</si>
  <si>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5913285210</t>
  </si>
  <si>
    <t>Montáž dílů komunikace obrubníku uložení v betonu</t>
  </si>
  <si>
    <t>-403009821</t>
  </si>
  <si>
    <t>Montáž dílů komunikace obrubníku uložení v betonu. Poznámka: 1. V cenách jsou započteny náklady na osazení dlažby nebo obrubníku. 2. V cenách nejsou obsaženy náklady na dodávku materiálu.</t>
  </si>
  <si>
    <t>5913285035</t>
  </si>
  <si>
    <t>Montáž dílů komunikace ze zámkové dlažby uložení v podsypu</t>
  </si>
  <si>
    <t>-1454844969</t>
  </si>
  <si>
    <t>Montáž dílů komunikace ze zámkové dlažby uložení v podsypu. Poznámka: 1. V cenách jsou započteny náklady na osazení dlažby nebo obrubníku. 2. V cenách nejsou obsaženy náklady na dodávku materiálu.</t>
  </si>
  <si>
    <t>3,60*1,70+3,60*3,40+3,60*2+3,00*1,00</t>
  </si>
  <si>
    <t>5913040020</t>
  </si>
  <si>
    <t>Montáž celopryžové přejezdové konstrukce málo zatížené v koleji část vnitřní</t>
  </si>
  <si>
    <t>1788604059</t>
  </si>
  <si>
    <t>Montáž celopryžové přejezdové konstrukce málo zatížené v koleji část vnitřní. Poznámka: 1. V cenách jsou započteny náklady na montáž konstrukce. 2. V cenách nejsou obsaženy náklady na dodávku materiálu.</t>
  </si>
  <si>
    <t>2*3,60</t>
  </si>
  <si>
    <t>5964159005</t>
  </si>
  <si>
    <t>Obrubník chodníkový</t>
  </si>
  <si>
    <t>-797206481</t>
  </si>
  <si>
    <t>1548238752</t>
  </si>
  <si>
    <t>30,40*0,040</t>
  </si>
  <si>
    <t>5964151000</t>
  </si>
  <si>
    <t>Dlažba zámková hladká cihla</t>
  </si>
  <si>
    <t>202385376</t>
  </si>
  <si>
    <t>28,56*1,05</t>
  </si>
  <si>
    <t>5955101025</t>
  </si>
  <si>
    <t>Kamenivo drcené drť frakce 4/8</t>
  </si>
  <si>
    <t>-895269311</t>
  </si>
  <si>
    <t>28,56*0,10*1,60</t>
  </si>
  <si>
    <t>5963101010</t>
  </si>
  <si>
    <t>Přejezd celopryžový pro staniční komunikace</t>
  </si>
  <si>
    <t>-1613427185</t>
  </si>
  <si>
    <t>5906005010</t>
  </si>
  <si>
    <t>Ruční výměna pražce v KL otevřeném pražec dřevěný příčný nevystrojený</t>
  </si>
  <si>
    <t>-992385764</t>
  </si>
  <si>
    <t>Ruční výměna pražce v KL otevřeném pražec dřevěný příčný nevystrojený. Poznámka: 1. V cenách jsou započteny náklady na ruční ojedinělou výměnu, demontáž upevňovadel, odstranění KL a části stezky vidlemi 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</si>
  <si>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5913280035</t>
  </si>
  <si>
    <t>Demontáž dílů komunikace ze zámkové dlažby uložení v podsypu</t>
  </si>
  <si>
    <t>680794604</t>
  </si>
  <si>
    <t>Demontáž dílů komunikace ze zámkové dlažby uložení v podsypu. Poznámka: 1. V cenách jsou započteny náklady na odstranění dlažby nebo obrubníku a naložení na dopravní prostředek.</t>
  </si>
  <si>
    <t>35,00*4,00</t>
  </si>
  <si>
    <t>611287444</t>
  </si>
  <si>
    <t>581060443</t>
  </si>
  <si>
    <t>140,00*0,03*1,60</t>
  </si>
  <si>
    <t>2123207198</t>
  </si>
  <si>
    <t>5,040*2,00"zemina</t>
  </si>
  <si>
    <t>135032467</t>
  </si>
  <si>
    <t>10,080"zemina - odpad</t>
  </si>
  <si>
    <t>618423481</t>
  </si>
  <si>
    <t>1,947+4,348+2,954+4,570+6,720"obrubník, zámková dlažba, beton, drť</t>
  </si>
  <si>
    <t>-14545303</t>
  </si>
  <si>
    <t>1,300"přechodová konstrukce</t>
  </si>
  <si>
    <t>-1748635960</t>
  </si>
  <si>
    <t>SO 11 - žst.Třemešná ve Slezsku, prodloužení vnějšího nástupiště na 75 m</t>
  </si>
  <si>
    <t>-2097414533</t>
  </si>
  <si>
    <t>(17,00+10,00+2,00+23,00)*0,50*0,50</t>
  </si>
  <si>
    <t>-1182719558</t>
  </si>
  <si>
    <t>24,00*3,00*0,30</t>
  </si>
  <si>
    <t>5915010030</t>
  </si>
  <si>
    <t>Těžení zeminy nebo horniny železničního spodku III. třídy</t>
  </si>
  <si>
    <t>-1887217776</t>
  </si>
  <si>
    <t>Těžení zeminy nebo horniny železničního spodku III. třídy. Poznámka: 1. V cenách jsou započteny náklady na těžení a uložení výzisku na terén nebo naložení na dopravní prostředek a uložení na úložišti.</t>
  </si>
  <si>
    <t>7,00*6,50*0,30+(14,00*0,50)*6,50*0,30</t>
  </si>
  <si>
    <t>5913280210</t>
  </si>
  <si>
    <t>Demontáž dílů komunikace obrubníku uložení v betonu</t>
  </si>
  <si>
    <t>-1095892719</t>
  </si>
  <si>
    <t>Demontáž dílů komunikace obrubníku uložení v betonu. Poznámka: 1. V cenách jsou započteny náklady na odstranění dlažby nebo obrubníku a naložení na dopravní prostředek.</t>
  </si>
  <si>
    <t>-1531231469</t>
  </si>
  <si>
    <t>2,00*6,00</t>
  </si>
  <si>
    <t>5914120030</t>
  </si>
  <si>
    <t>Demontáž nástupiště úrovňového Tischer jednostranného včetně podložek</t>
  </si>
  <si>
    <t>-974372986</t>
  </si>
  <si>
    <t>Demontáž nástupiště úrovňového Tischer jednostranného včetně podložek. Poznámka: 1. V cenách jsou započteny náklady na snesení dílů i zásypu a jejich uložení na plochu nebo naložení na dopravní prostředek a uložení na úložišti.</t>
  </si>
  <si>
    <t>5914130030</t>
  </si>
  <si>
    <t>Montáž nástupiště úrovňového Tischer jednostranného</t>
  </si>
  <si>
    <t>-413732889</t>
  </si>
  <si>
    <t>Montáž nástupiště úrovňového Tischer jednostranného. Poznámka: 1. V cenách jsou započteny náklady na úpravu terénu, montáž a zásyp podle vzorového listu. 2. V cenách nejsou obsaženy náklady na dodávku materiálu.</t>
  </si>
  <si>
    <t>17,00+10,00+2,00+23,00</t>
  </si>
  <si>
    <t>-1270705027</t>
  </si>
  <si>
    <t>7,00*6,00+14,00*0,50*6,00+23,00*2,50+2,00*6,00</t>
  </si>
  <si>
    <t>-355453628</t>
  </si>
  <si>
    <t>2,50+23,00+6,00+2,00+16,00+7,00</t>
  </si>
  <si>
    <t>5905105010</t>
  </si>
  <si>
    <t>Doplnění KL kamenivem ojediněle ručně v koleji</t>
  </si>
  <si>
    <t>446369104</t>
  </si>
  <si>
    <t>Doplnění KL kamenivem ojediněle ručně v koleji. Poznámka: 1. V cenách jsou započteny náklady na doplnění kameniva ojediněle ručně vidlemi a/nebo souvisle strojně z výsypných vozů případně nakladačem. 2. V cenách nejsou obsaženy náklady na dodávku kameniva.</t>
  </si>
  <si>
    <t>(17,0+2,0+23,0)*0,50*0,50</t>
  </si>
  <si>
    <t>-2131245960</t>
  </si>
  <si>
    <t>25,00*2,00*0,10+7,00*2,00*0,10</t>
  </si>
  <si>
    <t>5905023030</t>
  </si>
  <si>
    <t>Úprava povrchu stezky rozprostřením štěrkodrtě přes 5 do 10 cm</t>
  </si>
  <si>
    <t>749445349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</si>
  <si>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 její doplnění a rozprostření.</t>
  </si>
  <si>
    <t>25,00*2,00+7,00*2,00</t>
  </si>
  <si>
    <t>5912030110</t>
  </si>
  <si>
    <t>Demontáž návěstidla včetně sloupku a patky konce nástupiště</t>
  </si>
  <si>
    <t>-732285798</t>
  </si>
  <si>
    <t>Demontáž návěstidla včetně sloupku a patky konce nástupiště. Poznámka: 1. V cenách jsou započteny náklady na demontáž návěstidla, sloupku a patky, zához, úpravu terénu a naložení na dopravní prostředek.</t>
  </si>
  <si>
    <t>5912035110</t>
  </si>
  <si>
    <t>Montáž návěstidla konce nástupiště</t>
  </si>
  <si>
    <t>-1835362348</t>
  </si>
  <si>
    <t>Montáž návěstidla konce nástupiště. Poznámka: 1. V cenách jsou započteny náklady na montáž a upevnění návěstidla. 2. V cenách nejsou obsaženy náklady na dodávku materiálu.</t>
  </si>
  <si>
    <t>1578555675</t>
  </si>
  <si>
    <t>10,500*1,70</t>
  </si>
  <si>
    <t>235041765</t>
  </si>
  <si>
    <t>28,300*1,60+6,400*1,60+21,000*1,60</t>
  </si>
  <si>
    <t>-1746191849</t>
  </si>
  <si>
    <t>6,140*1,60</t>
  </si>
  <si>
    <t>5964151010</t>
  </si>
  <si>
    <t>Dlažba zámková hladká íčko</t>
  </si>
  <si>
    <t>75602990</t>
  </si>
  <si>
    <t>141,50*1,05</t>
  </si>
  <si>
    <t>5964159 R2</t>
  </si>
  <si>
    <t>Obrubník přímý</t>
  </si>
  <si>
    <t>825614930</t>
  </si>
  <si>
    <t>5964159 R1</t>
  </si>
  <si>
    <t>Obrubník zahradní</t>
  </si>
  <si>
    <t>-859671612</t>
  </si>
  <si>
    <t>5964147000</t>
  </si>
  <si>
    <t>Nástupištní díly blok úložný U65</t>
  </si>
  <si>
    <t>537179773</t>
  </si>
  <si>
    <t>5964147020</t>
  </si>
  <si>
    <t>Nástupištní díly tvárnice Tischer B</t>
  </si>
  <si>
    <t>1023256542</t>
  </si>
  <si>
    <t>-2071469991</t>
  </si>
  <si>
    <t>5962101045</t>
  </si>
  <si>
    <t>Návěstidlo konec nástupiště</t>
  </si>
  <si>
    <t>883874538</t>
  </si>
  <si>
    <t>1672934354</t>
  </si>
  <si>
    <t>2*3,00</t>
  </si>
  <si>
    <t>1790482993</t>
  </si>
  <si>
    <t>162757894</t>
  </si>
  <si>
    <t>5964165000</t>
  </si>
  <si>
    <t>Betonová patka sloupku malá prefabrikát</t>
  </si>
  <si>
    <t>1838500513</t>
  </si>
  <si>
    <t>-1216764602</t>
  </si>
  <si>
    <t>(13,000+21,600+27,300)*2,00</t>
  </si>
  <si>
    <t>-1117513652</t>
  </si>
  <si>
    <t>7*0,085</t>
  </si>
  <si>
    <t>926850005</t>
  </si>
  <si>
    <t>123,800+0,595"zemina, obrubníky - odpad</t>
  </si>
  <si>
    <t>-182172684</t>
  </si>
  <si>
    <t>22,896+10,931+0,250"zámková dlažba, obrubníky, beton, značky</t>
  </si>
  <si>
    <t>-1774788656</t>
  </si>
  <si>
    <t>17,850+89,120+9,824"štěrk, drť</t>
  </si>
  <si>
    <t>-1580900758</t>
  </si>
  <si>
    <t>7,128+7,748"nástupištní díly</t>
  </si>
  <si>
    <t>388761371</t>
  </si>
  <si>
    <t>SO 12 - dopr. Slezské Rudoltice, prodloužení poloostr. nástupiště na 75 m</t>
  </si>
  <si>
    <t>429563548</t>
  </si>
  <si>
    <t>77,00*3,50*0,05+140,00*3,50*0,05</t>
  </si>
  <si>
    <t>(35,00+15,00)*3,00*0,30</t>
  </si>
  <si>
    <t>407020402</t>
  </si>
  <si>
    <t>(2,00*75,00+2,00*1,50+35,00)*0,40*0,30</t>
  </si>
  <si>
    <t>-750463499</t>
  </si>
  <si>
    <t>Základové pasy z betonu tř. C 25/30</t>
  </si>
  <si>
    <t>1327867070</t>
  </si>
  <si>
    <t>(2*75,00+2*1,50+35,00)*0,40*0,20</t>
  </si>
  <si>
    <t>5914130050</t>
  </si>
  <si>
    <t>Montáž nástupiště úrovňového Sudop K (KD,KS) 145</t>
  </si>
  <si>
    <t>-121842433</t>
  </si>
  <si>
    <t>Montáž nástupiště úrovňového Sudop K (KD,KS) 145. Poznámka: 1. V cenách jsou započteny náklady na úpravu terénu, montáž a zásyp podle vzorového listu. 2. V cenách nejsou obsaženy náklady na dodávku materiálu.</t>
  </si>
  <si>
    <t>5914130020</t>
  </si>
  <si>
    <t>Montáž nástupiště úrovňového hrana Tischer</t>
  </si>
  <si>
    <t>-341107370</t>
  </si>
  <si>
    <t>Montáž nástupiště úrovňového hrana Tischer. Poznámka: 1. V cenách jsou započteny náklady na úpravu terénu, montáž a zásyp podle vzorového listu. 2. V cenách nejsou obsaženy náklady na dodávku materiálu.</t>
  </si>
  <si>
    <t>-1882292707</t>
  </si>
  <si>
    <t>(35,00+15,00+2,00*3,00)*2,50</t>
  </si>
  <si>
    <t>1682349970</t>
  </si>
  <si>
    <t>2*15,00+35,00+2*2*3,00+4*2,50+3*3,00</t>
  </si>
  <si>
    <t>5913040010</t>
  </si>
  <si>
    <t>Montáž celopryžové přejezdové konstrukce málo zatížené v koleji část vnější a vnitřní bez závěrných zídek</t>
  </si>
  <si>
    <t>1174211329</t>
  </si>
  <si>
    <t>Montáž celopryžové přejezdové konstrukce málo zatížené v koleji část vnější a vnitřní bez závěrných zídek. Poznámka: 1. V cenách jsou započteny náklady na montáž konstrukce. 2. V cenách nejsou obsaženy náklady na dodávku materiálu.</t>
  </si>
  <si>
    <t>486416930</t>
  </si>
  <si>
    <t>(2*77,00+140,00)*0,30*0,30</t>
  </si>
  <si>
    <t>1454703428</t>
  </si>
  <si>
    <t>2*1,00*3,50*0,10+35,00*2,00*0,30+2*15,00*1,00*0,10+105,00*3,50*0,30</t>
  </si>
  <si>
    <t>372436119</t>
  </si>
  <si>
    <t>2*1,00*3,50+35,00*2,00+2*15,00*1,00+105,00*3,50</t>
  </si>
  <si>
    <t>-385846622</t>
  </si>
  <si>
    <t>-59433418</t>
  </si>
  <si>
    <t>-1051945245</t>
  </si>
  <si>
    <t>26,460*1,70</t>
  </si>
  <si>
    <t>-2043683869</t>
  </si>
  <si>
    <t>28,000*1,60+134,950*1,60</t>
  </si>
  <si>
    <t>87441016</t>
  </si>
  <si>
    <t>5,600*1,60</t>
  </si>
  <si>
    <t>1350961285</t>
  </si>
  <si>
    <t>140,00*1,03</t>
  </si>
  <si>
    <t>4238362</t>
  </si>
  <si>
    <t>42327752</t>
  </si>
  <si>
    <t>-126363029</t>
  </si>
  <si>
    <t>5964161020</t>
  </si>
  <si>
    <t>Beton lehce zhutnitelný C 25/30;X0 F5 2 395 2 898</t>
  </si>
  <si>
    <t>1508449117</t>
  </si>
  <si>
    <t>1817420039</t>
  </si>
  <si>
    <t>5964147030</t>
  </si>
  <si>
    <t>Nástupištní díly konzolová deska K 145 Z</t>
  </si>
  <si>
    <t>-352751101</t>
  </si>
  <si>
    <t>-745521535</t>
  </si>
  <si>
    <t>1546514409</t>
  </si>
  <si>
    <t>1425571698</t>
  </si>
  <si>
    <t>282105173</t>
  </si>
  <si>
    <t>-1481211856</t>
  </si>
  <si>
    <t>834849906</t>
  </si>
  <si>
    <t>1842780027</t>
  </si>
  <si>
    <t>82,975*2,00</t>
  </si>
  <si>
    <t>1274346373</t>
  </si>
  <si>
    <t>60*0,085</t>
  </si>
  <si>
    <t>-725359699</t>
  </si>
  <si>
    <t>165,950+5,100"zemina, obrubníky - odpad</t>
  </si>
  <si>
    <t>-1620837271</t>
  </si>
  <si>
    <t>24,284+49,795+0,250"zámková dlažba, obrubníky, beton, značky</t>
  </si>
  <si>
    <t>1021557434</t>
  </si>
  <si>
    <t>44,982+260,720+8,960"štěrk, drť</t>
  </si>
  <si>
    <t>878624020</t>
  </si>
  <si>
    <t>27,863+24,825"nástupištní díly</t>
  </si>
  <si>
    <t>2050015882</t>
  </si>
  <si>
    <t>0,990"přechodová konstrukce</t>
  </si>
  <si>
    <t>670825793</t>
  </si>
  <si>
    <t>SO 13 - dopr. Bohušov, prodloužení poloostrovního nástupiště na 60 m</t>
  </si>
  <si>
    <t>1543883377</t>
  </si>
  <si>
    <t>62,00*3,50*0,05+37,00*4,50*0,05</t>
  </si>
  <si>
    <t>15,00*3,00*0,30</t>
  </si>
  <si>
    <t>-809834100</t>
  </si>
  <si>
    <t>(2*60,00+2*1,50+35,00)*0,40*0,30</t>
  </si>
  <si>
    <t>-1081320640</t>
  </si>
  <si>
    <t>(2*60,00+2*1,50+35,00)*0,40*0,20</t>
  </si>
  <si>
    <t>-1491929269</t>
  </si>
  <si>
    <t>1973266611</t>
  </si>
  <si>
    <t>-1142365768</t>
  </si>
  <si>
    <t>15,00*2,50</t>
  </si>
  <si>
    <t>2036644882</t>
  </si>
  <si>
    <t>2*15,00+2*6,00+3*3,00</t>
  </si>
  <si>
    <t>-1209383454</t>
  </si>
  <si>
    <t>1335505605</t>
  </si>
  <si>
    <t>(2*62,00+37,00)*0,30*0,30</t>
  </si>
  <si>
    <t>721720018</t>
  </si>
  <si>
    <t xml:space="preserve">2*1,00*3,50*0,10+35,00*4,50*0,30+2*15,00*1,00*0,10 </t>
  </si>
  <si>
    <t>-1652319232</t>
  </si>
  <si>
    <t xml:space="preserve">2*1,00*3,50+35,00*4,50+2*15,00*1,00 </t>
  </si>
  <si>
    <t>-2020301529</t>
  </si>
  <si>
    <t>1387954197</t>
  </si>
  <si>
    <t>1459028839</t>
  </si>
  <si>
    <t>14,490*1,70</t>
  </si>
  <si>
    <t>174207021</t>
  </si>
  <si>
    <t>7,500*1,60+50,950*1,60</t>
  </si>
  <si>
    <t>1603125795</t>
  </si>
  <si>
    <t>1,500*1,60</t>
  </si>
  <si>
    <t>1126046751</t>
  </si>
  <si>
    <t>37,500*1,03</t>
  </si>
  <si>
    <t>1751019097</t>
  </si>
  <si>
    <t>-129742808</t>
  </si>
  <si>
    <t>-1374942569</t>
  </si>
  <si>
    <t>-689166325</t>
  </si>
  <si>
    <t>-289647997</t>
  </si>
  <si>
    <t>-611919762</t>
  </si>
  <si>
    <t>-496291927</t>
  </si>
  <si>
    <t>-324352742</t>
  </si>
  <si>
    <t>-1653770267</t>
  </si>
  <si>
    <t>-735353944</t>
  </si>
  <si>
    <t>839670644</t>
  </si>
  <si>
    <t>1652011982</t>
  </si>
  <si>
    <t>-899278035</t>
  </si>
  <si>
    <t>32,675*2,00</t>
  </si>
  <si>
    <t>-123423180</t>
  </si>
  <si>
    <t>65,350"zemina - odpad</t>
  </si>
  <si>
    <t>342482674</t>
  </si>
  <si>
    <t>7,626+38,864+0,250"zámková dlažba, obrubníky, beton, značky</t>
  </si>
  <si>
    <t>895628228</t>
  </si>
  <si>
    <t>24,633+93,520+2,400"štěrk, drť</t>
  </si>
  <si>
    <t>-1619323139</t>
  </si>
  <si>
    <t>23,393+19,860"nástupištní díly</t>
  </si>
  <si>
    <t>-1096041802</t>
  </si>
  <si>
    <t>-1387054801</t>
  </si>
  <si>
    <t>SO 14 - dopr. Osoblaha, prodloužení poloostr. nástupišť na 90 m a na 60 m</t>
  </si>
  <si>
    <t>1249140892</t>
  </si>
  <si>
    <t>92,00*3,50*0,05+62,00*3,50*0,05+47,00*4,50*0,05</t>
  </si>
  <si>
    <t>(15,00+10,00+3,00+20,00)*3,00*0,30</t>
  </si>
  <si>
    <t>2043694824</t>
  </si>
  <si>
    <t>(2,00*90,00+2,00*60,0+4,00*1,50+45,00)*0,40*0,30</t>
  </si>
  <si>
    <t>-845877309</t>
  </si>
  <si>
    <t>(2*90,00+2*60,00+4*1,50+45,00)*0,40*0,20</t>
  </si>
  <si>
    <t>-759366471</t>
  </si>
  <si>
    <t>90,00+60,00</t>
  </si>
  <si>
    <t>1976766046</t>
  </si>
  <si>
    <t>-1531291431</t>
  </si>
  <si>
    <t>(15,00+10,00+3,00+20,00)*2,50</t>
  </si>
  <si>
    <t>644762979</t>
  </si>
  <si>
    <t xml:space="preserve">2*(15,00+10,00+3,00+20,00) </t>
  </si>
  <si>
    <t>1007538147</t>
  </si>
  <si>
    <t>2*2,70</t>
  </si>
  <si>
    <t>403886716</t>
  </si>
  <si>
    <t>(2*92,00+2*62,00+47,00)*0,30*0,30</t>
  </si>
  <si>
    <t>1753948660</t>
  </si>
  <si>
    <t>4*1,00*3,50*0,10+45,00*4,50*0,30+2*15,00*1,00*0,10</t>
  </si>
  <si>
    <t>-1183343381</t>
  </si>
  <si>
    <t>4*1,00*3,50+45,00*4,50+2*15,00*1,00</t>
  </si>
  <si>
    <t>453682192</t>
  </si>
  <si>
    <t>-229325222</t>
  </si>
  <si>
    <t>-1186201100</t>
  </si>
  <si>
    <t>31,950*1,70</t>
  </si>
  <si>
    <t>-1790910788</t>
  </si>
  <si>
    <t>24,000*1,60+65,150*1,60</t>
  </si>
  <si>
    <t>-2067161533</t>
  </si>
  <si>
    <t>4,800*1,60</t>
  </si>
  <si>
    <t>567640137</t>
  </si>
  <si>
    <t>120,00*1,03</t>
  </si>
  <si>
    <t>49855325</t>
  </si>
  <si>
    <t>2115234138</t>
  </si>
  <si>
    <t>1165624718</t>
  </si>
  <si>
    <t>-1379071850</t>
  </si>
  <si>
    <t>698052401</t>
  </si>
  <si>
    <t>-843313585</t>
  </si>
  <si>
    <t>-180585155</t>
  </si>
  <si>
    <t>887783510</t>
  </si>
  <si>
    <t>-739130431</t>
  </si>
  <si>
    <t>-1657751116</t>
  </si>
  <si>
    <t>1218038828</t>
  </si>
  <si>
    <t>565679087</t>
  </si>
  <si>
    <t>-924101338</t>
  </si>
  <si>
    <t>(37,525+25,920)*2,00</t>
  </si>
  <si>
    <t>135848901</t>
  </si>
  <si>
    <t>126,890"zemina - odpad</t>
  </si>
  <si>
    <t>-334049856</t>
  </si>
  <si>
    <t>21,822+82,586+0,250"zámková dlažba, obrubníky, beton, značky</t>
  </si>
  <si>
    <t>-1455372079</t>
  </si>
  <si>
    <t>54,315+142,640+7,680"štěrk, drť</t>
  </si>
  <si>
    <t>1013701093</t>
  </si>
  <si>
    <t>52,001+49,650"nástupištní díly</t>
  </si>
  <si>
    <t>609607802</t>
  </si>
  <si>
    <t>1,980"přechodová konstrukce</t>
  </si>
  <si>
    <t>-1056866392</t>
  </si>
  <si>
    <t>VON - Oprava Třemešná ve Sl. – Osoblaha</t>
  </si>
  <si>
    <t>VRN - Vedlejší rozpočtové náklady</t>
  </si>
  <si>
    <t>VRN</t>
  </si>
  <si>
    <t>Vedlejší rozpočtové náklady</t>
  </si>
  <si>
    <t>022121001</t>
  </si>
  <si>
    <t>Geodetické práce Diagnostika technické infrastruktury Vytýčení trasy inženýrských sítí</t>
  </si>
  <si>
    <t>hod</t>
  </si>
  <si>
    <t>1024</t>
  </si>
  <si>
    <t>-614921592</t>
  </si>
  <si>
    <t>Geodetické práce Diagnostika technické infrastruktury Vytýčení trasy inženýrských sítí - V sazbě jsou započteny náklady na vyhledání trasy detektorem, zaměření a zobrazení trasy a předání  výstupu zaměření. V sazbě nejsou obsaženy náklady na vytýčení sítí ve správě provozovatele.</t>
  </si>
  <si>
    <t>14*8,00</t>
  </si>
  <si>
    <t>031101031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</si>
  <si>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přes 5 do 20 mil. Kč</t>
  </si>
  <si>
    <t>soubor</t>
  </si>
  <si>
    <t>2119092261</t>
  </si>
  <si>
    <t>022101001</t>
  </si>
  <si>
    <t>Geodetické práce Geodetické práce před opravou</t>
  </si>
  <si>
    <t>2108195109</t>
  </si>
  <si>
    <t>022101011</t>
  </si>
  <si>
    <t>Geodetické práce Geodetické práce v průběhu opravy</t>
  </si>
  <si>
    <t>553503129</t>
  </si>
  <si>
    <t>022101021</t>
  </si>
  <si>
    <t>Geodetické práce Geodetické práce po ukončení opravy</t>
  </si>
  <si>
    <t>2082025311</t>
  </si>
  <si>
    <t>033111001</t>
  </si>
  <si>
    <t>Provozní vlivy Výluka silničního provozu se zajištěním objížďky</t>
  </si>
  <si>
    <t>-1723908321</t>
  </si>
  <si>
    <t>7"SO 03 - 09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</si>
</sst>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tabSelected="1" topLeftCell="A73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1:74" s="1" customFormat="1" ht="36.950000000000003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S2" s="16" t="s">
        <v>7</v>
      </c>
      <c r="BT2" s="16" t="s">
        <v>8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1:74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83" t="s">
        <v>15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1"/>
      <c r="AQ5" s="21"/>
      <c r="AR5" s="19"/>
      <c r="BG5" s="262" t="s">
        <v>16</v>
      </c>
      <c r="BS5" s="16" t="s">
        <v>7</v>
      </c>
    </row>
    <row r="6" spans="1:74" s="1" customFormat="1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85" t="s">
        <v>18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1"/>
      <c r="AQ6" s="21"/>
      <c r="AR6" s="19"/>
      <c r="BG6" s="263"/>
      <c r="BS6" s="16" t="s">
        <v>7</v>
      </c>
    </row>
    <row r="7" spans="1:74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G7" s="263"/>
      <c r="BS7" s="16" t="s">
        <v>7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G8" s="263"/>
      <c r="BS8" s="16" t="s">
        <v>7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263"/>
      <c r="BS9" s="16" t="s">
        <v>7</v>
      </c>
    </row>
    <row r="10" spans="1:74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G10" s="263"/>
      <c r="BS10" s="16" t="s">
        <v>7</v>
      </c>
    </row>
    <row r="11" spans="1:74" s="1" customFormat="1" ht="18.399999999999999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30</v>
      </c>
      <c r="AO11" s="21"/>
      <c r="AP11" s="21"/>
      <c r="AQ11" s="21"/>
      <c r="AR11" s="19"/>
      <c r="BG11" s="263"/>
      <c r="BS11" s="16" t="s">
        <v>7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263"/>
      <c r="BS12" s="16" t="s">
        <v>7</v>
      </c>
    </row>
    <row r="13" spans="1:74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32</v>
      </c>
      <c r="AO13" s="21"/>
      <c r="AP13" s="21"/>
      <c r="AQ13" s="21"/>
      <c r="AR13" s="19"/>
      <c r="BG13" s="263"/>
      <c r="BS13" s="16" t="s">
        <v>7</v>
      </c>
    </row>
    <row r="14" spans="1:74" ht="12.75">
      <c r="B14" s="20"/>
      <c r="C14" s="21"/>
      <c r="D14" s="21"/>
      <c r="E14" s="286" t="s">
        <v>32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" t="s">
        <v>29</v>
      </c>
      <c r="AL14" s="21"/>
      <c r="AM14" s="21"/>
      <c r="AN14" s="30" t="s">
        <v>32</v>
      </c>
      <c r="AO14" s="21"/>
      <c r="AP14" s="21"/>
      <c r="AQ14" s="21"/>
      <c r="AR14" s="19"/>
      <c r="BG14" s="263"/>
      <c r="BS14" s="16" t="s">
        <v>7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263"/>
      <c r="BS15" s="16" t="s">
        <v>4</v>
      </c>
    </row>
    <row r="16" spans="1:74" s="1" customFormat="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263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</v>
      </c>
      <c r="AO17" s="21"/>
      <c r="AP17" s="21"/>
      <c r="AQ17" s="21"/>
      <c r="AR17" s="19"/>
      <c r="BG17" s="263"/>
      <c r="BS17" s="16" t="s">
        <v>5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263"/>
      <c r="BS18" s="16" t="s">
        <v>7</v>
      </c>
    </row>
    <row r="19" spans="1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263"/>
      <c r="BS19" s="16" t="s">
        <v>7</v>
      </c>
    </row>
    <row r="20" spans="1:71" s="1" customFormat="1" ht="18.399999999999999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</v>
      </c>
      <c r="AO20" s="21"/>
      <c r="AP20" s="21"/>
      <c r="AQ20" s="21"/>
      <c r="AR20" s="19"/>
      <c r="BG20" s="263"/>
      <c r="BS20" s="16" t="s">
        <v>5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263"/>
    </row>
    <row r="22" spans="1:71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263"/>
    </row>
    <row r="23" spans="1:71" s="1" customFormat="1" ht="16.5" customHeight="1">
      <c r="B23" s="20"/>
      <c r="C23" s="21"/>
      <c r="D23" s="21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1"/>
      <c r="AP23" s="21"/>
      <c r="AQ23" s="21"/>
      <c r="AR23" s="19"/>
      <c r="BG23" s="263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263"/>
    </row>
    <row r="25" spans="1:71" s="1" customFormat="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1"/>
      <c r="AR25" s="19"/>
      <c r="BG25" s="263"/>
    </row>
    <row r="26" spans="1:71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5">
        <f>ROUND(AG94,2)</f>
        <v>0</v>
      </c>
      <c r="AL26" s="266"/>
      <c r="AM26" s="266"/>
      <c r="AN26" s="266"/>
      <c r="AO26" s="266"/>
      <c r="AP26" s="34"/>
      <c r="AQ26" s="34"/>
      <c r="AR26" s="37"/>
      <c r="BG26" s="263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63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9" t="s">
        <v>38</v>
      </c>
      <c r="M28" s="289"/>
      <c r="N28" s="289"/>
      <c r="O28" s="289"/>
      <c r="P28" s="289"/>
      <c r="Q28" s="34"/>
      <c r="R28" s="34"/>
      <c r="S28" s="34"/>
      <c r="T28" s="34"/>
      <c r="U28" s="34"/>
      <c r="V28" s="34"/>
      <c r="W28" s="289" t="s">
        <v>39</v>
      </c>
      <c r="X28" s="289"/>
      <c r="Y28" s="289"/>
      <c r="Z28" s="289"/>
      <c r="AA28" s="289"/>
      <c r="AB28" s="289"/>
      <c r="AC28" s="289"/>
      <c r="AD28" s="289"/>
      <c r="AE28" s="289"/>
      <c r="AF28" s="34"/>
      <c r="AG28" s="34"/>
      <c r="AH28" s="34"/>
      <c r="AI28" s="34"/>
      <c r="AJ28" s="34"/>
      <c r="AK28" s="289" t="s">
        <v>40</v>
      </c>
      <c r="AL28" s="289"/>
      <c r="AM28" s="289"/>
      <c r="AN28" s="289"/>
      <c r="AO28" s="289"/>
      <c r="AP28" s="34"/>
      <c r="AQ28" s="34"/>
      <c r="AR28" s="37"/>
      <c r="BG28" s="263"/>
    </row>
    <row r="29" spans="1:71" s="3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290">
        <v>0.21</v>
      </c>
      <c r="M29" s="261"/>
      <c r="N29" s="261"/>
      <c r="O29" s="261"/>
      <c r="P29" s="261"/>
      <c r="Q29" s="39"/>
      <c r="R29" s="39"/>
      <c r="S29" s="39"/>
      <c r="T29" s="39"/>
      <c r="U29" s="39"/>
      <c r="V29" s="39"/>
      <c r="W29" s="260">
        <f>ROUND(BB94, 2)</f>
        <v>0</v>
      </c>
      <c r="X29" s="261"/>
      <c r="Y29" s="261"/>
      <c r="Z29" s="261"/>
      <c r="AA29" s="261"/>
      <c r="AB29" s="261"/>
      <c r="AC29" s="261"/>
      <c r="AD29" s="261"/>
      <c r="AE29" s="261"/>
      <c r="AF29" s="39"/>
      <c r="AG29" s="39"/>
      <c r="AH29" s="39"/>
      <c r="AI29" s="39"/>
      <c r="AJ29" s="39"/>
      <c r="AK29" s="260">
        <f>ROUND(AX94, 2)</f>
        <v>0</v>
      </c>
      <c r="AL29" s="261"/>
      <c r="AM29" s="261"/>
      <c r="AN29" s="261"/>
      <c r="AO29" s="261"/>
      <c r="AP29" s="39"/>
      <c r="AQ29" s="39"/>
      <c r="AR29" s="40"/>
      <c r="BG29" s="264"/>
    </row>
    <row r="30" spans="1:71" s="3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290">
        <v>0.15</v>
      </c>
      <c r="M30" s="261"/>
      <c r="N30" s="261"/>
      <c r="O30" s="261"/>
      <c r="P30" s="261"/>
      <c r="Q30" s="39"/>
      <c r="R30" s="39"/>
      <c r="S30" s="39"/>
      <c r="T30" s="39"/>
      <c r="U30" s="39"/>
      <c r="V30" s="39"/>
      <c r="W30" s="260">
        <f>ROUND(BC94, 2)</f>
        <v>0</v>
      </c>
      <c r="X30" s="261"/>
      <c r="Y30" s="261"/>
      <c r="Z30" s="261"/>
      <c r="AA30" s="261"/>
      <c r="AB30" s="261"/>
      <c r="AC30" s="261"/>
      <c r="AD30" s="261"/>
      <c r="AE30" s="261"/>
      <c r="AF30" s="39"/>
      <c r="AG30" s="39"/>
      <c r="AH30" s="39"/>
      <c r="AI30" s="39"/>
      <c r="AJ30" s="39"/>
      <c r="AK30" s="260">
        <f>ROUND(AY94, 2)</f>
        <v>0</v>
      </c>
      <c r="AL30" s="261"/>
      <c r="AM30" s="261"/>
      <c r="AN30" s="261"/>
      <c r="AO30" s="261"/>
      <c r="AP30" s="39"/>
      <c r="AQ30" s="39"/>
      <c r="AR30" s="40"/>
      <c r="BG30" s="264"/>
    </row>
    <row r="31" spans="1:71" s="3" customFormat="1" ht="14.45" hidden="1" customHeight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290">
        <v>0.21</v>
      </c>
      <c r="M31" s="261"/>
      <c r="N31" s="261"/>
      <c r="O31" s="261"/>
      <c r="P31" s="261"/>
      <c r="Q31" s="39"/>
      <c r="R31" s="39"/>
      <c r="S31" s="39"/>
      <c r="T31" s="39"/>
      <c r="U31" s="39"/>
      <c r="V31" s="39"/>
      <c r="W31" s="260">
        <f>ROUND(BD94, 2)</f>
        <v>0</v>
      </c>
      <c r="X31" s="261"/>
      <c r="Y31" s="261"/>
      <c r="Z31" s="261"/>
      <c r="AA31" s="261"/>
      <c r="AB31" s="261"/>
      <c r="AC31" s="261"/>
      <c r="AD31" s="261"/>
      <c r="AE31" s="261"/>
      <c r="AF31" s="39"/>
      <c r="AG31" s="39"/>
      <c r="AH31" s="39"/>
      <c r="AI31" s="39"/>
      <c r="AJ31" s="39"/>
      <c r="AK31" s="260">
        <v>0</v>
      </c>
      <c r="AL31" s="261"/>
      <c r="AM31" s="261"/>
      <c r="AN31" s="261"/>
      <c r="AO31" s="261"/>
      <c r="AP31" s="39"/>
      <c r="AQ31" s="39"/>
      <c r="AR31" s="40"/>
      <c r="BG31" s="264"/>
    </row>
    <row r="32" spans="1:71" s="3" customFormat="1" ht="14.45" hidden="1" customHeight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290">
        <v>0.15</v>
      </c>
      <c r="M32" s="261"/>
      <c r="N32" s="261"/>
      <c r="O32" s="261"/>
      <c r="P32" s="261"/>
      <c r="Q32" s="39"/>
      <c r="R32" s="39"/>
      <c r="S32" s="39"/>
      <c r="T32" s="39"/>
      <c r="U32" s="39"/>
      <c r="V32" s="39"/>
      <c r="W32" s="260">
        <f>ROUND(BE94, 2)</f>
        <v>0</v>
      </c>
      <c r="X32" s="261"/>
      <c r="Y32" s="261"/>
      <c r="Z32" s="261"/>
      <c r="AA32" s="261"/>
      <c r="AB32" s="261"/>
      <c r="AC32" s="261"/>
      <c r="AD32" s="261"/>
      <c r="AE32" s="261"/>
      <c r="AF32" s="39"/>
      <c r="AG32" s="39"/>
      <c r="AH32" s="39"/>
      <c r="AI32" s="39"/>
      <c r="AJ32" s="39"/>
      <c r="AK32" s="260">
        <v>0</v>
      </c>
      <c r="AL32" s="261"/>
      <c r="AM32" s="261"/>
      <c r="AN32" s="261"/>
      <c r="AO32" s="261"/>
      <c r="AP32" s="39"/>
      <c r="AQ32" s="39"/>
      <c r="AR32" s="40"/>
      <c r="BG32" s="264"/>
    </row>
    <row r="33" spans="1:59" s="3" customFormat="1" ht="14.45" hidden="1" customHeight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290">
        <v>0</v>
      </c>
      <c r="M33" s="261"/>
      <c r="N33" s="261"/>
      <c r="O33" s="261"/>
      <c r="P33" s="261"/>
      <c r="Q33" s="39"/>
      <c r="R33" s="39"/>
      <c r="S33" s="39"/>
      <c r="T33" s="39"/>
      <c r="U33" s="39"/>
      <c r="V33" s="39"/>
      <c r="W33" s="260">
        <f>ROUND(BF94, 2)</f>
        <v>0</v>
      </c>
      <c r="X33" s="261"/>
      <c r="Y33" s="261"/>
      <c r="Z33" s="261"/>
      <c r="AA33" s="261"/>
      <c r="AB33" s="261"/>
      <c r="AC33" s="261"/>
      <c r="AD33" s="261"/>
      <c r="AE33" s="261"/>
      <c r="AF33" s="39"/>
      <c r="AG33" s="39"/>
      <c r="AH33" s="39"/>
      <c r="AI33" s="39"/>
      <c r="AJ33" s="39"/>
      <c r="AK33" s="260">
        <v>0</v>
      </c>
      <c r="AL33" s="261"/>
      <c r="AM33" s="261"/>
      <c r="AN33" s="261"/>
      <c r="AO33" s="261"/>
      <c r="AP33" s="39"/>
      <c r="AQ33" s="39"/>
      <c r="AR33" s="40"/>
      <c r="BG33" s="264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63"/>
    </row>
    <row r="35" spans="1:59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67" t="s">
        <v>49</v>
      </c>
      <c r="Y35" s="268"/>
      <c r="Z35" s="268"/>
      <c r="AA35" s="268"/>
      <c r="AB35" s="268"/>
      <c r="AC35" s="43"/>
      <c r="AD35" s="43"/>
      <c r="AE35" s="43"/>
      <c r="AF35" s="43"/>
      <c r="AG35" s="43"/>
      <c r="AH35" s="43"/>
      <c r="AI35" s="43"/>
      <c r="AJ35" s="43"/>
      <c r="AK35" s="269">
        <f>SUM(AK26:AK33)</f>
        <v>0</v>
      </c>
      <c r="AL35" s="268"/>
      <c r="AM35" s="268"/>
      <c r="AN35" s="268"/>
      <c r="AO35" s="270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1:59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9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9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9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9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9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9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9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9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9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9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9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9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9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9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9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9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9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9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9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9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9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.75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G60" s="32"/>
    </row>
    <row r="61" spans="1:59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9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9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1:59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9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9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9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9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9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9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9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9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9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.75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91" s="2" customFormat="1" ht="24.95" customHeight="1">
      <c r="A82" s="32"/>
      <c r="B82" s="33"/>
      <c r="C82" s="22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1:91" s="4" customFormat="1" ht="12" customHeight="1">
      <c r="B84" s="56"/>
      <c r="C84" s="28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63519126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80" t="str">
        <f>K6</f>
        <v>Oprava žst. Třemešná ve Slezsku a tratí v úseku Třemešná ve Slezsku – Osoblaha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91" s="2" customFormat="1" ht="12" customHeight="1">
      <c r="A87" s="32"/>
      <c r="B87" s="33"/>
      <c r="C87" s="28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PS Krnov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23</v>
      </c>
      <c r="AJ87" s="34"/>
      <c r="AK87" s="34"/>
      <c r="AL87" s="34"/>
      <c r="AM87" s="282" t="str">
        <f>IF(AN8= "","",AN8)</f>
        <v>7. 6. 2019</v>
      </c>
      <c r="AN87" s="282"/>
      <c r="AO87" s="34"/>
      <c r="AP87" s="34"/>
      <c r="AQ87" s="34"/>
      <c r="AR87" s="37"/>
      <c r="BG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91" s="2" customFormat="1" ht="15.2" customHeight="1">
      <c r="A89" s="32"/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SŽDC s.o.,OŘ Ostrava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33</v>
      </c>
      <c r="AJ89" s="34"/>
      <c r="AK89" s="34"/>
      <c r="AL89" s="34"/>
      <c r="AM89" s="278" t="str">
        <f>IF(E17="","",E17)</f>
        <v xml:space="preserve"> </v>
      </c>
      <c r="AN89" s="279"/>
      <c r="AO89" s="279"/>
      <c r="AP89" s="279"/>
      <c r="AQ89" s="34"/>
      <c r="AR89" s="37"/>
      <c r="AS89" s="272" t="s">
        <v>57</v>
      </c>
      <c r="AT89" s="273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5"/>
      <c r="BG89" s="32"/>
    </row>
    <row r="90" spans="1:91" s="2" customFormat="1" ht="15.2" customHeight="1">
      <c r="A90" s="32"/>
      <c r="B90" s="33"/>
      <c r="C90" s="28" t="s">
        <v>31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35</v>
      </c>
      <c r="AJ90" s="34"/>
      <c r="AK90" s="34"/>
      <c r="AL90" s="34"/>
      <c r="AM90" s="278" t="str">
        <f>IF(E20="","",E20)</f>
        <v xml:space="preserve"> </v>
      </c>
      <c r="AN90" s="279"/>
      <c r="AO90" s="279"/>
      <c r="AP90" s="279"/>
      <c r="AQ90" s="34"/>
      <c r="AR90" s="37"/>
      <c r="AS90" s="274"/>
      <c r="AT90" s="275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7"/>
      <c r="BG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6"/>
      <c r="AT91" s="277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9"/>
      <c r="BG91" s="32"/>
    </row>
    <row r="92" spans="1:91" s="2" customFormat="1" ht="29.25" customHeight="1">
      <c r="A92" s="32"/>
      <c r="B92" s="33"/>
      <c r="C92" s="300" t="s">
        <v>58</v>
      </c>
      <c r="D92" s="295"/>
      <c r="E92" s="295"/>
      <c r="F92" s="295"/>
      <c r="G92" s="295"/>
      <c r="H92" s="70"/>
      <c r="I92" s="294" t="s">
        <v>59</v>
      </c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7" t="s">
        <v>60</v>
      </c>
      <c r="AH92" s="295"/>
      <c r="AI92" s="295"/>
      <c r="AJ92" s="295"/>
      <c r="AK92" s="295"/>
      <c r="AL92" s="295"/>
      <c r="AM92" s="295"/>
      <c r="AN92" s="294" t="s">
        <v>61</v>
      </c>
      <c r="AO92" s="295"/>
      <c r="AP92" s="296"/>
      <c r="AQ92" s="71" t="s">
        <v>62</v>
      </c>
      <c r="AR92" s="37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3" t="s">
        <v>74</v>
      </c>
      <c r="BE92" s="73" t="s">
        <v>75</v>
      </c>
      <c r="BF92" s="74" t="s">
        <v>76</v>
      </c>
      <c r="BG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7"/>
      <c r="BG93" s="32"/>
    </row>
    <row r="94" spans="1:91" s="6" customFormat="1" ht="32.450000000000003" customHeight="1">
      <c r="B94" s="78"/>
      <c r="C94" s="79" t="s">
        <v>77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98">
        <f>ROUND(SUM(AG95:AG109),2)</f>
        <v>0</v>
      </c>
      <c r="AH94" s="298"/>
      <c r="AI94" s="298"/>
      <c r="AJ94" s="298"/>
      <c r="AK94" s="298"/>
      <c r="AL94" s="298"/>
      <c r="AM94" s="298"/>
      <c r="AN94" s="299">
        <f t="shared" ref="AN94:AN109" si="0">SUM(AG94,AV94)</f>
        <v>0</v>
      </c>
      <c r="AO94" s="299"/>
      <c r="AP94" s="299"/>
      <c r="AQ94" s="82" t="s">
        <v>1</v>
      </c>
      <c r="AR94" s="83"/>
      <c r="AS94" s="84">
        <f>ROUND(SUM(AS95:AS109),2)</f>
        <v>0</v>
      </c>
      <c r="AT94" s="85">
        <f>ROUND(SUM(AT95:AT109),2)</f>
        <v>0</v>
      </c>
      <c r="AU94" s="86">
        <f>ROUND(SUM(AU95:AU109),2)</f>
        <v>0</v>
      </c>
      <c r="AV94" s="86">
        <f t="shared" ref="AV94:AV109" si="1">ROUND(SUM(AX94:AY94),2)</f>
        <v>0</v>
      </c>
      <c r="AW94" s="87">
        <f>ROUND(SUM(AW95:AW109),5)</f>
        <v>0</v>
      </c>
      <c r="AX94" s="86">
        <f>ROUND(BB94*L29,2)</f>
        <v>0</v>
      </c>
      <c r="AY94" s="86">
        <f>ROUND(BC94*L30,2)</f>
        <v>0</v>
      </c>
      <c r="AZ94" s="86">
        <f>ROUND(BD94*L29,2)</f>
        <v>0</v>
      </c>
      <c r="BA94" s="86">
        <f>ROUND(BE94*L30,2)</f>
        <v>0</v>
      </c>
      <c r="BB94" s="86">
        <f>ROUND(SUM(BB95:BB109),2)</f>
        <v>0</v>
      </c>
      <c r="BC94" s="86">
        <f>ROUND(SUM(BC95:BC109),2)</f>
        <v>0</v>
      </c>
      <c r="BD94" s="86">
        <f>ROUND(SUM(BD95:BD109),2)</f>
        <v>0</v>
      </c>
      <c r="BE94" s="86">
        <f>ROUND(SUM(BE95:BE109),2)</f>
        <v>0</v>
      </c>
      <c r="BF94" s="88">
        <f>ROUND(SUM(BF95:BF109),2)</f>
        <v>0</v>
      </c>
      <c r="BS94" s="89" t="s">
        <v>78</v>
      </c>
      <c r="BT94" s="89" t="s">
        <v>79</v>
      </c>
      <c r="BU94" s="90" t="s">
        <v>80</v>
      </c>
      <c r="BV94" s="89" t="s">
        <v>81</v>
      </c>
      <c r="BW94" s="89" t="s">
        <v>6</v>
      </c>
      <c r="BX94" s="89" t="s">
        <v>82</v>
      </c>
      <c r="CL94" s="89" t="s">
        <v>1</v>
      </c>
    </row>
    <row r="95" spans="1:91" s="7" customFormat="1" ht="27" customHeight="1">
      <c r="A95" s="91" t="s">
        <v>83</v>
      </c>
      <c r="B95" s="92"/>
      <c r="C95" s="93"/>
      <c r="D95" s="293" t="s">
        <v>84</v>
      </c>
      <c r="E95" s="293"/>
      <c r="F95" s="293"/>
      <c r="G95" s="293"/>
      <c r="H95" s="293"/>
      <c r="I95" s="94"/>
      <c r="J95" s="293" t="s">
        <v>85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'SO 01 - Oprava výhybek č....'!K32</f>
        <v>0</v>
      </c>
      <c r="AH95" s="292"/>
      <c r="AI95" s="292"/>
      <c r="AJ95" s="292"/>
      <c r="AK95" s="292"/>
      <c r="AL95" s="292"/>
      <c r="AM95" s="292"/>
      <c r="AN95" s="291">
        <f t="shared" si="0"/>
        <v>0</v>
      </c>
      <c r="AO95" s="292"/>
      <c r="AP95" s="292"/>
      <c r="AQ95" s="95" t="s">
        <v>86</v>
      </c>
      <c r="AR95" s="96"/>
      <c r="AS95" s="97">
        <f>'SO 01 - Oprava výhybek č....'!K30</f>
        <v>0</v>
      </c>
      <c r="AT95" s="98">
        <f>'SO 01 - Oprava výhybek č....'!K31</f>
        <v>0</v>
      </c>
      <c r="AU95" s="98">
        <v>0</v>
      </c>
      <c r="AV95" s="98">
        <f t="shared" si="1"/>
        <v>0</v>
      </c>
      <c r="AW95" s="99">
        <f>'SO 01 - Oprava výhybek č....'!T119</f>
        <v>0</v>
      </c>
      <c r="AX95" s="98">
        <f>'SO 01 - Oprava výhybek č....'!K35</f>
        <v>0</v>
      </c>
      <c r="AY95" s="98">
        <f>'SO 01 - Oprava výhybek č....'!K36</f>
        <v>0</v>
      </c>
      <c r="AZ95" s="98">
        <f>'SO 01 - Oprava výhybek č....'!K37</f>
        <v>0</v>
      </c>
      <c r="BA95" s="98">
        <f>'SO 01 - Oprava výhybek č....'!K38</f>
        <v>0</v>
      </c>
      <c r="BB95" s="98">
        <f>'SO 01 - Oprava výhybek č....'!F35</f>
        <v>0</v>
      </c>
      <c r="BC95" s="98">
        <f>'SO 01 - Oprava výhybek č....'!F36</f>
        <v>0</v>
      </c>
      <c r="BD95" s="98">
        <f>'SO 01 - Oprava výhybek č....'!F37</f>
        <v>0</v>
      </c>
      <c r="BE95" s="98">
        <f>'SO 01 - Oprava výhybek č....'!F38</f>
        <v>0</v>
      </c>
      <c r="BF95" s="100">
        <f>'SO 01 - Oprava výhybek č....'!F39</f>
        <v>0</v>
      </c>
      <c r="BT95" s="101" t="s">
        <v>87</v>
      </c>
      <c r="BV95" s="101" t="s">
        <v>81</v>
      </c>
      <c r="BW95" s="101" t="s">
        <v>88</v>
      </c>
      <c r="BX95" s="101" t="s">
        <v>6</v>
      </c>
      <c r="CL95" s="101" t="s">
        <v>1</v>
      </c>
      <c r="CM95" s="101" t="s">
        <v>89</v>
      </c>
    </row>
    <row r="96" spans="1:91" s="7" customFormat="1" ht="27" customHeight="1">
      <c r="A96" s="91" t="s">
        <v>83</v>
      </c>
      <c r="B96" s="92"/>
      <c r="C96" s="93"/>
      <c r="D96" s="293" t="s">
        <v>90</v>
      </c>
      <c r="E96" s="293"/>
      <c r="F96" s="293"/>
      <c r="G96" s="293"/>
      <c r="H96" s="293"/>
      <c r="I96" s="94"/>
      <c r="J96" s="293" t="s">
        <v>91</v>
      </c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1">
        <f>'SO 02 - Oprava výměníkové...'!K32</f>
        <v>0</v>
      </c>
      <c r="AH96" s="292"/>
      <c r="AI96" s="292"/>
      <c r="AJ96" s="292"/>
      <c r="AK96" s="292"/>
      <c r="AL96" s="292"/>
      <c r="AM96" s="292"/>
      <c r="AN96" s="291">
        <f t="shared" si="0"/>
        <v>0</v>
      </c>
      <c r="AO96" s="292"/>
      <c r="AP96" s="292"/>
      <c r="AQ96" s="95" t="s">
        <v>86</v>
      </c>
      <c r="AR96" s="96"/>
      <c r="AS96" s="97">
        <f>'SO 02 - Oprava výměníkové...'!K30</f>
        <v>0</v>
      </c>
      <c r="AT96" s="98">
        <f>'SO 02 - Oprava výměníkové...'!K31</f>
        <v>0</v>
      </c>
      <c r="AU96" s="98">
        <v>0</v>
      </c>
      <c r="AV96" s="98">
        <f t="shared" si="1"/>
        <v>0</v>
      </c>
      <c r="AW96" s="99">
        <f>'SO 02 - Oprava výměníkové...'!T119</f>
        <v>0</v>
      </c>
      <c r="AX96" s="98">
        <f>'SO 02 - Oprava výměníkové...'!K35</f>
        <v>0</v>
      </c>
      <c r="AY96" s="98">
        <f>'SO 02 - Oprava výměníkové...'!K36</f>
        <v>0</v>
      </c>
      <c r="AZ96" s="98">
        <f>'SO 02 - Oprava výměníkové...'!K37</f>
        <v>0</v>
      </c>
      <c r="BA96" s="98">
        <f>'SO 02 - Oprava výměníkové...'!K38</f>
        <v>0</v>
      </c>
      <c r="BB96" s="98">
        <f>'SO 02 - Oprava výměníkové...'!F35</f>
        <v>0</v>
      </c>
      <c r="BC96" s="98">
        <f>'SO 02 - Oprava výměníkové...'!F36</f>
        <v>0</v>
      </c>
      <c r="BD96" s="98">
        <f>'SO 02 - Oprava výměníkové...'!F37</f>
        <v>0</v>
      </c>
      <c r="BE96" s="98">
        <f>'SO 02 - Oprava výměníkové...'!F38</f>
        <v>0</v>
      </c>
      <c r="BF96" s="100">
        <f>'SO 02 - Oprava výměníkové...'!F39</f>
        <v>0</v>
      </c>
      <c r="BT96" s="101" t="s">
        <v>87</v>
      </c>
      <c r="BV96" s="101" t="s">
        <v>81</v>
      </c>
      <c r="BW96" s="101" t="s">
        <v>92</v>
      </c>
      <c r="BX96" s="101" t="s">
        <v>6</v>
      </c>
      <c r="CL96" s="101" t="s">
        <v>1</v>
      </c>
      <c r="CM96" s="101" t="s">
        <v>89</v>
      </c>
    </row>
    <row r="97" spans="1:91" s="7" customFormat="1" ht="16.5" customHeight="1">
      <c r="A97" s="91" t="s">
        <v>83</v>
      </c>
      <c r="B97" s="92"/>
      <c r="C97" s="93"/>
      <c r="D97" s="293" t="s">
        <v>93</v>
      </c>
      <c r="E97" s="293"/>
      <c r="F97" s="293"/>
      <c r="G97" s="293"/>
      <c r="H97" s="293"/>
      <c r="I97" s="94"/>
      <c r="J97" s="293" t="s">
        <v>94</v>
      </c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1">
        <f>'SO 03 - Oprava přejezdu P...'!K32</f>
        <v>0</v>
      </c>
      <c r="AH97" s="292"/>
      <c r="AI97" s="292"/>
      <c r="AJ97" s="292"/>
      <c r="AK97" s="292"/>
      <c r="AL97" s="292"/>
      <c r="AM97" s="292"/>
      <c r="AN97" s="291">
        <f t="shared" si="0"/>
        <v>0</v>
      </c>
      <c r="AO97" s="292"/>
      <c r="AP97" s="292"/>
      <c r="AQ97" s="95" t="s">
        <v>86</v>
      </c>
      <c r="AR97" s="96"/>
      <c r="AS97" s="97">
        <f>'SO 03 - Oprava přejezdu P...'!K30</f>
        <v>0</v>
      </c>
      <c r="AT97" s="98">
        <f>'SO 03 - Oprava přejezdu P...'!K31</f>
        <v>0</v>
      </c>
      <c r="AU97" s="98">
        <v>0</v>
      </c>
      <c r="AV97" s="98">
        <f t="shared" si="1"/>
        <v>0</v>
      </c>
      <c r="AW97" s="99">
        <f>'SO 03 - Oprava přejezdu P...'!T119</f>
        <v>0</v>
      </c>
      <c r="AX97" s="98">
        <f>'SO 03 - Oprava přejezdu P...'!K35</f>
        <v>0</v>
      </c>
      <c r="AY97" s="98">
        <f>'SO 03 - Oprava přejezdu P...'!K36</f>
        <v>0</v>
      </c>
      <c r="AZ97" s="98">
        <f>'SO 03 - Oprava přejezdu P...'!K37</f>
        <v>0</v>
      </c>
      <c r="BA97" s="98">
        <f>'SO 03 - Oprava přejezdu P...'!K38</f>
        <v>0</v>
      </c>
      <c r="BB97" s="98">
        <f>'SO 03 - Oprava přejezdu P...'!F35</f>
        <v>0</v>
      </c>
      <c r="BC97" s="98">
        <f>'SO 03 - Oprava přejezdu P...'!F36</f>
        <v>0</v>
      </c>
      <c r="BD97" s="98">
        <f>'SO 03 - Oprava přejezdu P...'!F37</f>
        <v>0</v>
      </c>
      <c r="BE97" s="98">
        <f>'SO 03 - Oprava přejezdu P...'!F38</f>
        <v>0</v>
      </c>
      <c r="BF97" s="100">
        <f>'SO 03 - Oprava přejezdu P...'!F39</f>
        <v>0</v>
      </c>
      <c r="BT97" s="101" t="s">
        <v>87</v>
      </c>
      <c r="BV97" s="101" t="s">
        <v>81</v>
      </c>
      <c r="BW97" s="101" t="s">
        <v>95</v>
      </c>
      <c r="BX97" s="101" t="s">
        <v>6</v>
      </c>
      <c r="CL97" s="101" t="s">
        <v>1</v>
      </c>
      <c r="CM97" s="101" t="s">
        <v>89</v>
      </c>
    </row>
    <row r="98" spans="1:91" s="7" customFormat="1" ht="16.5" customHeight="1">
      <c r="A98" s="91" t="s">
        <v>83</v>
      </c>
      <c r="B98" s="92"/>
      <c r="C98" s="93"/>
      <c r="D98" s="293" t="s">
        <v>96</v>
      </c>
      <c r="E98" s="293"/>
      <c r="F98" s="293"/>
      <c r="G98" s="293"/>
      <c r="H98" s="293"/>
      <c r="I98" s="94"/>
      <c r="J98" s="293" t="s">
        <v>97</v>
      </c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1">
        <f>'SO 04 - Oprava přejezdu P...'!K32</f>
        <v>0</v>
      </c>
      <c r="AH98" s="292"/>
      <c r="AI98" s="292"/>
      <c r="AJ98" s="292"/>
      <c r="AK98" s="292"/>
      <c r="AL98" s="292"/>
      <c r="AM98" s="292"/>
      <c r="AN98" s="291">
        <f t="shared" si="0"/>
        <v>0</v>
      </c>
      <c r="AO98" s="292"/>
      <c r="AP98" s="292"/>
      <c r="AQ98" s="95" t="s">
        <v>86</v>
      </c>
      <c r="AR98" s="96"/>
      <c r="AS98" s="97">
        <f>'SO 04 - Oprava přejezdu P...'!K30</f>
        <v>0</v>
      </c>
      <c r="AT98" s="98">
        <f>'SO 04 - Oprava přejezdu P...'!K31</f>
        <v>0</v>
      </c>
      <c r="AU98" s="98">
        <v>0</v>
      </c>
      <c r="AV98" s="98">
        <f t="shared" si="1"/>
        <v>0</v>
      </c>
      <c r="AW98" s="99">
        <f>'SO 04 - Oprava přejezdu P...'!T119</f>
        <v>0</v>
      </c>
      <c r="AX98" s="98">
        <f>'SO 04 - Oprava přejezdu P...'!K35</f>
        <v>0</v>
      </c>
      <c r="AY98" s="98">
        <f>'SO 04 - Oprava přejezdu P...'!K36</f>
        <v>0</v>
      </c>
      <c r="AZ98" s="98">
        <f>'SO 04 - Oprava přejezdu P...'!K37</f>
        <v>0</v>
      </c>
      <c r="BA98" s="98">
        <f>'SO 04 - Oprava přejezdu P...'!K38</f>
        <v>0</v>
      </c>
      <c r="BB98" s="98">
        <f>'SO 04 - Oprava přejezdu P...'!F35</f>
        <v>0</v>
      </c>
      <c r="BC98" s="98">
        <f>'SO 04 - Oprava přejezdu P...'!F36</f>
        <v>0</v>
      </c>
      <c r="BD98" s="98">
        <f>'SO 04 - Oprava přejezdu P...'!F37</f>
        <v>0</v>
      </c>
      <c r="BE98" s="98">
        <f>'SO 04 - Oprava přejezdu P...'!F38</f>
        <v>0</v>
      </c>
      <c r="BF98" s="100">
        <f>'SO 04 - Oprava přejezdu P...'!F39</f>
        <v>0</v>
      </c>
      <c r="BT98" s="101" t="s">
        <v>87</v>
      </c>
      <c r="BV98" s="101" t="s">
        <v>81</v>
      </c>
      <c r="BW98" s="101" t="s">
        <v>98</v>
      </c>
      <c r="BX98" s="101" t="s">
        <v>6</v>
      </c>
      <c r="CL98" s="101" t="s">
        <v>1</v>
      </c>
      <c r="CM98" s="101" t="s">
        <v>89</v>
      </c>
    </row>
    <row r="99" spans="1:91" s="7" customFormat="1" ht="16.5" customHeight="1">
      <c r="A99" s="91" t="s">
        <v>83</v>
      </c>
      <c r="B99" s="92"/>
      <c r="C99" s="93"/>
      <c r="D99" s="293" t="s">
        <v>99</v>
      </c>
      <c r="E99" s="293"/>
      <c r="F99" s="293"/>
      <c r="G99" s="293"/>
      <c r="H99" s="293"/>
      <c r="I99" s="94"/>
      <c r="J99" s="293" t="s">
        <v>100</v>
      </c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1">
        <f>'SO 05 - Oprava přejezdu P...'!K32</f>
        <v>0</v>
      </c>
      <c r="AH99" s="292"/>
      <c r="AI99" s="292"/>
      <c r="AJ99" s="292"/>
      <c r="AK99" s="292"/>
      <c r="AL99" s="292"/>
      <c r="AM99" s="292"/>
      <c r="AN99" s="291">
        <f t="shared" si="0"/>
        <v>0</v>
      </c>
      <c r="AO99" s="292"/>
      <c r="AP99" s="292"/>
      <c r="AQ99" s="95" t="s">
        <v>86</v>
      </c>
      <c r="AR99" s="96"/>
      <c r="AS99" s="97">
        <f>'SO 05 - Oprava přejezdu P...'!K30</f>
        <v>0</v>
      </c>
      <c r="AT99" s="98">
        <f>'SO 05 - Oprava přejezdu P...'!K31</f>
        <v>0</v>
      </c>
      <c r="AU99" s="98">
        <v>0</v>
      </c>
      <c r="AV99" s="98">
        <f t="shared" si="1"/>
        <v>0</v>
      </c>
      <c r="AW99" s="99">
        <f>'SO 05 - Oprava přejezdu P...'!T119</f>
        <v>0</v>
      </c>
      <c r="AX99" s="98">
        <f>'SO 05 - Oprava přejezdu P...'!K35</f>
        <v>0</v>
      </c>
      <c r="AY99" s="98">
        <f>'SO 05 - Oprava přejezdu P...'!K36</f>
        <v>0</v>
      </c>
      <c r="AZ99" s="98">
        <f>'SO 05 - Oprava přejezdu P...'!K37</f>
        <v>0</v>
      </c>
      <c r="BA99" s="98">
        <f>'SO 05 - Oprava přejezdu P...'!K38</f>
        <v>0</v>
      </c>
      <c r="BB99" s="98">
        <f>'SO 05 - Oprava přejezdu P...'!F35</f>
        <v>0</v>
      </c>
      <c r="BC99" s="98">
        <f>'SO 05 - Oprava přejezdu P...'!F36</f>
        <v>0</v>
      </c>
      <c r="BD99" s="98">
        <f>'SO 05 - Oprava přejezdu P...'!F37</f>
        <v>0</v>
      </c>
      <c r="BE99" s="98">
        <f>'SO 05 - Oprava přejezdu P...'!F38</f>
        <v>0</v>
      </c>
      <c r="BF99" s="100">
        <f>'SO 05 - Oprava přejezdu P...'!F39</f>
        <v>0</v>
      </c>
      <c r="BT99" s="101" t="s">
        <v>87</v>
      </c>
      <c r="BV99" s="101" t="s">
        <v>81</v>
      </c>
      <c r="BW99" s="101" t="s">
        <v>101</v>
      </c>
      <c r="BX99" s="101" t="s">
        <v>6</v>
      </c>
      <c r="CL99" s="101" t="s">
        <v>1</v>
      </c>
      <c r="CM99" s="101" t="s">
        <v>89</v>
      </c>
    </row>
    <row r="100" spans="1:91" s="7" customFormat="1" ht="16.5" customHeight="1">
      <c r="A100" s="91" t="s">
        <v>83</v>
      </c>
      <c r="B100" s="92"/>
      <c r="C100" s="93"/>
      <c r="D100" s="293" t="s">
        <v>102</v>
      </c>
      <c r="E100" s="293"/>
      <c r="F100" s="293"/>
      <c r="G100" s="293"/>
      <c r="H100" s="293"/>
      <c r="I100" s="94"/>
      <c r="J100" s="293" t="s">
        <v>103</v>
      </c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1">
        <f>'SO 06 - Oprava přejezdu P...'!K32</f>
        <v>0</v>
      </c>
      <c r="AH100" s="292"/>
      <c r="AI100" s="292"/>
      <c r="AJ100" s="292"/>
      <c r="AK100" s="292"/>
      <c r="AL100" s="292"/>
      <c r="AM100" s="292"/>
      <c r="AN100" s="291">
        <f t="shared" si="0"/>
        <v>0</v>
      </c>
      <c r="AO100" s="292"/>
      <c r="AP100" s="292"/>
      <c r="AQ100" s="95" t="s">
        <v>86</v>
      </c>
      <c r="AR100" s="96"/>
      <c r="AS100" s="97">
        <f>'SO 06 - Oprava přejezdu P...'!K30</f>
        <v>0</v>
      </c>
      <c r="AT100" s="98">
        <f>'SO 06 - Oprava přejezdu P...'!K31</f>
        <v>0</v>
      </c>
      <c r="AU100" s="98">
        <v>0</v>
      </c>
      <c r="AV100" s="98">
        <f t="shared" si="1"/>
        <v>0</v>
      </c>
      <c r="AW100" s="99">
        <f>'SO 06 - Oprava přejezdu P...'!T119</f>
        <v>0</v>
      </c>
      <c r="AX100" s="98">
        <f>'SO 06 - Oprava přejezdu P...'!K35</f>
        <v>0</v>
      </c>
      <c r="AY100" s="98">
        <f>'SO 06 - Oprava přejezdu P...'!K36</f>
        <v>0</v>
      </c>
      <c r="AZ100" s="98">
        <f>'SO 06 - Oprava přejezdu P...'!K37</f>
        <v>0</v>
      </c>
      <c r="BA100" s="98">
        <f>'SO 06 - Oprava přejezdu P...'!K38</f>
        <v>0</v>
      </c>
      <c r="BB100" s="98">
        <f>'SO 06 - Oprava přejezdu P...'!F35</f>
        <v>0</v>
      </c>
      <c r="BC100" s="98">
        <f>'SO 06 - Oprava přejezdu P...'!F36</f>
        <v>0</v>
      </c>
      <c r="BD100" s="98">
        <f>'SO 06 - Oprava přejezdu P...'!F37</f>
        <v>0</v>
      </c>
      <c r="BE100" s="98">
        <f>'SO 06 - Oprava přejezdu P...'!F38</f>
        <v>0</v>
      </c>
      <c r="BF100" s="100">
        <f>'SO 06 - Oprava přejezdu P...'!F39</f>
        <v>0</v>
      </c>
      <c r="BT100" s="101" t="s">
        <v>87</v>
      </c>
      <c r="BV100" s="101" t="s">
        <v>81</v>
      </c>
      <c r="BW100" s="101" t="s">
        <v>104</v>
      </c>
      <c r="BX100" s="101" t="s">
        <v>6</v>
      </c>
      <c r="CL100" s="101" t="s">
        <v>1</v>
      </c>
      <c r="CM100" s="101" t="s">
        <v>89</v>
      </c>
    </row>
    <row r="101" spans="1:91" s="7" customFormat="1" ht="16.5" customHeight="1">
      <c r="A101" s="91" t="s">
        <v>83</v>
      </c>
      <c r="B101" s="92"/>
      <c r="C101" s="93"/>
      <c r="D101" s="293" t="s">
        <v>105</v>
      </c>
      <c r="E101" s="293"/>
      <c r="F101" s="293"/>
      <c r="G101" s="293"/>
      <c r="H101" s="293"/>
      <c r="I101" s="94"/>
      <c r="J101" s="293" t="s">
        <v>106</v>
      </c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1">
        <f>'SO 07 - Oprava přejezdu P...'!K32</f>
        <v>0</v>
      </c>
      <c r="AH101" s="292"/>
      <c r="AI101" s="292"/>
      <c r="AJ101" s="292"/>
      <c r="AK101" s="292"/>
      <c r="AL101" s="292"/>
      <c r="AM101" s="292"/>
      <c r="AN101" s="291">
        <f t="shared" si="0"/>
        <v>0</v>
      </c>
      <c r="AO101" s="292"/>
      <c r="AP101" s="292"/>
      <c r="AQ101" s="95" t="s">
        <v>86</v>
      </c>
      <c r="AR101" s="96"/>
      <c r="AS101" s="97">
        <f>'SO 07 - Oprava přejezdu P...'!K30</f>
        <v>0</v>
      </c>
      <c r="AT101" s="98">
        <f>'SO 07 - Oprava přejezdu P...'!K31</f>
        <v>0</v>
      </c>
      <c r="AU101" s="98">
        <v>0</v>
      </c>
      <c r="AV101" s="98">
        <f t="shared" si="1"/>
        <v>0</v>
      </c>
      <c r="AW101" s="99">
        <f>'SO 07 - Oprava přejezdu P...'!T119</f>
        <v>0</v>
      </c>
      <c r="AX101" s="98">
        <f>'SO 07 - Oprava přejezdu P...'!K35</f>
        <v>0</v>
      </c>
      <c r="AY101" s="98">
        <f>'SO 07 - Oprava přejezdu P...'!K36</f>
        <v>0</v>
      </c>
      <c r="AZ101" s="98">
        <f>'SO 07 - Oprava přejezdu P...'!K37</f>
        <v>0</v>
      </c>
      <c r="BA101" s="98">
        <f>'SO 07 - Oprava přejezdu P...'!K38</f>
        <v>0</v>
      </c>
      <c r="BB101" s="98">
        <f>'SO 07 - Oprava přejezdu P...'!F35</f>
        <v>0</v>
      </c>
      <c r="BC101" s="98">
        <f>'SO 07 - Oprava přejezdu P...'!F36</f>
        <v>0</v>
      </c>
      <c r="BD101" s="98">
        <f>'SO 07 - Oprava přejezdu P...'!F37</f>
        <v>0</v>
      </c>
      <c r="BE101" s="98">
        <f>'SO 07 - Oprava přejezdu P...'!F38</f>
        <v>0</v>
      </c>
      <c r="BF101" s="100">
        <f>'SO 07 - Oprava přejezdu P...'!F39</f>
        <v>0</v>
      </c>
      <c r="BT101" s="101" t="s">
        <v>87</v>
      </c>
      <c r="BV101" s="101" t="s">
        <v>81</v>
      </c>
      <c r="BW101" s="101" t="s">
        <v>107</v>
      </c>
      <c r="BX101" s="101" t="s">
        <v>6</v>
      </c>
      <c r="CL101" s="101" t="s">
        <v>1</v>
      </c>
      <c r="CM101" s="101" t="s">
        <v>89</v>
      </c>
    </row>
    <row r="102" spans="1:91" s="7" customFormat="1" ht="16.5" customHeight="1">
      <c r="A102" s="91" t="s">
        <v>83</v>
      </c>
      <c r="B102" s="92"/>
      <c r="C102" s="93"/>
      <c r="D102" s="293" t="s">
        <v>108</v>
      </c>
      <c r="E102" s="293"/>
      <c r="F102" s="293"/>
      <c r="G102" s="293"/>
      <c r="H102" s="293"/>
      <c r="I102" s="94"/>
      <c r="J102" s="293" t="s">
        <v>109</v>
      </c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1">
        <f>'SO 08 - Oprava přejezdu P...'!K32</f>
        <v>0</v>
      </c>
      <c r="AH102" s="292"/>
      <c r="AI102" s="292"/>
      <c r="AJ102" s="292"/>
      <c r="AK102" s="292"/>
      <c r="AL102" s="292"/>
      <c r="AM102" s="292"/>
      <c r="AN102" s="291">
        <f t="shared" si="0"/>
        <v>0</v>
      </c>
      <c r="AO102" s="292"/>
      <c r="AP102" s="292"/>
      <c r="AQ102" s="95" t="s">
        <v>86</v>
      </c>
      <c r="AR102" s="96"/>
      <c r="AS102" s="97">
        <f>'SO 08 - Oprava přejezdu P...'!K30</f>
        <v>0</v>
      </c>
      <c r="AT102" s="98">
        <f>'SO 08 - Oprava přejezdu P...'!K31</f>
        <v>0</v>
      </c>
      <c r="AU102" s="98">
        <v>0</v>
      </c>
      <c r="AV102" s="98">
        <f t="shared" si="1"/>
        <v>0</v>
      </c>
      <c r="AW102" s="99">
        <f>'SO 08 - Oprava přejezdu P...'!T119</f>
        <v>0</v>
      </c>
      <c r="AX102" s="98">
        <f>'SO 08 - Oprava přejezdu P...'!K35</f>
        <v>0</v>
      </c>
      <c r="AY102" s="98">
        <f>'SO 08 - Oprava přejezdu P...'!K36</f>
        <v>0</v>
      </c>
      <c r="AZ102" s="98">
        <f>'SO 08 - Oprava přejezdu P...'!K37</f>
        <v>0</v>
      </c>
      <c r="BA102" s="98">
        <f>'SO 08 - Oprava přejezdu P...'!K38</f>
        <v>0</v>
      </c>
      <c r="BB102" s="98">
        <f>'SO 08 - Oprava přejezdu P...'!F35</f>
        <v>0</v>
      </c>
      <c r="BC102" s="98">
        <f>'SO 08 - Oprava přejezdu P...'!F36</f>
        <v>0</v>
      </c>
      <c r="BD102" s="98">
        <f>'SO 08 - Oprava přejezdu P...'!F37</f>
        <v>0</v>
      </c>
      <c r="BE102" s="98">
        <f>'SO 08 - Oprava přejezdu P...'!F38</f>
        <v>0</v>
      </c>
      <c r="BF102" s="100">
        <f>'SO 08 - Oprava přejezdu P...'!F39</f>
        <v>0</v>
      </c>
      <c r="BT102" s="101" t="s">
        <v>87</v>
      </c>
      <c r="BV102" s="101" t="s">
        <v>81</v>
      </c>
      <c r="BW102" s="101" t="s">
        <v>110</v>
      </c>
      <c r="BX102" s="101" t="s">
        <v>6</v>
      </c>
      <c r="CL102" s="101" t="s">
        <v>1</v>
      </c>
      <c r="CM102" s="101" t="s">
        <v>89</v>
      </c>
    </row>
    <row r="103" spans="1:91" s="7" customFormat="1" ht="16.5" customHeight="1">
      <c r="A103" s="91" t="s">
        <v>83</v>
      </c>
      <c r="B103" s="92"/>
      <c r="C103" s="93"/>
      <c r="D103" s="293" t="s">
        <v>111</v>
      </c>
      <c r="E103" s="293"/>
      <c r="F103" s="293"/>
      <c r="G103" s="293"/>
      <c r="H103" s="293"/>
      <c r="I103" s="94"/>
      <c r="J103" s="293" t="s">
        <v>112</v>
      </c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1">
        <f>'SO 09 - Oprava přejezdu P...'!K32</f>
        <v>0</v>
      </c>
      <c r="AH103" s="292"/>
      <c r="AI103" s="292"/>
      <c r="AJ103" s="292"/>
      <c r="AK103" s="292"/>
      <c r="AL103" s="292"/>
      <c r="AM103" s="292"/>
      <c r="AN103" s="291">
        <f t="shared" si="0"/>
        <v>0</v>
      </c>
      <c r="AO103" s="292"/>
      <c r="AP103" s="292"/>
      <c r="AQ103" s="95" t="s">
        <v>86</v>
      </c>
      <c r="AR103" s="96"/>
      <c r="AS103" s="97">
        <f>'SO 09 - Oprava přejezdu P...'!K30</f>
        <v>0</v>
      </c>
      <c r="AT103" s="98">
        <f>'SO 09 - Oprava přejezdu P...'!K31</f>
        <v>0</v>
      </c>
      <c r="AU103" s="98">
        <v>0</v>
      </c>
      <c r="AV103" s="98">
        <f t="shared" si="1"/>
        <v>0</v>
      </c>
      <c r="AW103" s="99">
        <f>'SO 09 - Oprava přejezdu P...'!T119</f>
        <v>0</v>
      </c>
      <c r="AX103" s="98">
        <f>'SO 09 - Oprava přejezdu P...'!K35</f>
        <v>0</v>
      </c>
      <c r="AY103" s="98">
        <f>'SO 09 - Oprava přejezdu P...'!K36</f>
        <v>0</v>
      </c>
      <c r="AZ103" s="98">
        <f>'SO 09 - Oprava přejezdu P...'!K37</f>
        <v>0</v>
      </c>
      <c r="BA103" s="98">
        <f>'SO 09 - Oprava přejezdu P...'!K38</f>
        <v>0</v>
      </c>
      <c r="BB103" s="98">
        <f>'SO 09 - Oprava přejezdu P...'!F35</f>
        <v>0</v>
      </c>
      <c r="BC103" s="98">
        <f>'SO 09 - Oprava přejezdu P...'!F36</f>
        <v>0</v>
      </c>
      <c r="BD103" s="98">
        <f>'SO 09 - Oprava přejezdu P...'!F37</f>
        <v>0</v>
      </c>
      <c r="BE103" s="98">
        <f>'SO 09 - Oprava přejezdu P...'!F38</f>
        <v>0</v>
      </c>
      <c r="BF103" s="100">
        <f>'SO 09 - Oprava přejezdu P...'!F39</f>
        <v>0</v>
      </c>
      <c r="BT103" s="101" t="s">
        <v>87</v>
      </c>
      <c r="BV103" s="101" t="s">
        <v>81</v>
      </c>
      <c r="BW103" s="101" t="s">
        <v>113</v>
      </c>
      <c r="BX103" s="101" t="s">
        <v>6</v>
      </c>
      <c r="CL103" s="101" t="s">
        <v>1</v>
      </c>
      <c r="CM103" s="101" t="s">
        <v>89</v>
      </c>
    </row>
    <row r="104" spans="1:91" s="7" customFormat="1" ht="40.5" customHeight="1">
      <c r="A104" s="91" t="s">
        <v>83</v>
      </c>
      <c r="B104" s="92"/>
      <c r="C104" s="93"/>
      <c r="D104" s="293" t="s">
        <v>114</v>
      </c>
      <c r="E104" s="293"/>
      <c r="F104" s="293"/>
      <c r="G104" s="293"/>
      <c r="H104" s="293"/>
      <c r="I104" s="94"/>
      <c r="J104" s="293" t="s">
        <v>115</v>
      </c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1">
        <f>'SO 10 - Oprava přechodu p...'!K32</f>
        <v>0</v>
      </c>
      <c r="AH104" s="292"/>
      <c r="AI104" s="292"/>
      <c r="AJ104" s="292"/>
      <c r="AK104" s="292"/>
      <c r="AL104" s="292"/>
      <c r="AM104" s="292"/>
      <c r="AN104" s="291">
        <f t="shared" si="0"/>
        <v>0</v>
      </c>
      <c r="AO104" s="292"/>
      <c r="AP104" s="292"/>
      <c r="AQ104" s="95" t="s">
        <v>86</v>
      </c>
      <c r="AR104" s="96"/>
      <c r="AS104" s="97">
        <f>'SO 10 - Oprava přechodu p...'!K30</f>
        <v>0</v>
      </c>
      <c r="AT104" s="98">
        <f>'SO 10 - Oprava přechodu p...'!K31</f>
        <v>0</v>
      </c>
      <c r="AU104" s="98">
        <v>0</v>
      </c>
      <c r="AV104" s="98">
        <f t="shared" si="1"/>
        <v>0</v>
      </c>
      <c r="AW104" s="99">
        <f>'SO 10 - Oprava přechodu p...'!T119</f>
        <v>0</v>
      </c>
      <c r="AX104" s="98">
        <f>'SO 10 - Oprava přechodu p...'!K35</f>
        <v>0</v>
      </c>
      <c r="AY104" s="98">
        <f>'SO 10 - Oprava přechodu p...'!K36</f>
        <v>0</v>
      </c>
      <c r="AZ104" s="98">
        <f>'SO 10 - Oprava přechodu p...'!K37</f>
        <v>0</v>
      </c>
      <c r="BA104" s="98">
        <f>'SO 10 - Oprava přechodu p...'!K38</f>
        <v>0</v>
      </c>
      <c r="BB104" s="98">
        <f>'SO 10 - Oprava přechodu p...'!F35</f>
        <v>0</v>
      </c>
      <c r="BC104" s="98">
        <f>'SO 10 - Oprava přechodu p...'!F36</f>
        <v>0</v>
      </c>
      <c r="BD104" s="98">
        <f>'SO 10 - Oprava přechodu p...'!F37</f>
        <v>0</v>
      </c>
      <c r="BE104" s="98">
        <f>'SO 10 - Oprava přechodu p...'!F38</f>
        <v>0</v>
      </c>
      <c r="BF104" s="100">
        <f>'SO 10 - Oprava přechodu p...'!F39</f>
        <v>0</v>
      </c>
      <c r="BT104" s="101" t="s">
        <v>87</v>
      </c>
      <c r="BV104" s="101" t="s">
        <v>81</v>
      </c>
      <c r="BW104" s="101" t="s">
        <v>116</v>
      </c>
      <c r="BX104" s="101" t="s">
        <v>6</v>
      </c>
      <c r="CL104" s="101" t="s">
        <v>1</v>
      </c>
      <c r="CM104" s="101" t="s">
        <v>89</v>
      </c>
    </row>
    <row r="105" spans="1:91" s="7" customFormat="1" ht="27" customHeight="1">
      <c r="A105" s="91" t="s">
        <v>83</v>
      </c>
      <c r="B105" s="92"/>
      <c r="C105" s="93"/>
      <c r="D105" s="293" t="s">
        <v>117</v>
      </c>
      <c r="E105" s="293"/>
      <c r="F105" s="293"/>
      <c r="G105" s="293"/>
      <c r="H105" s="293"/>
      <c r="I105" s="94"/>
      <c r="J105" s="293" t="s">
        <v>118</v>
      </c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1">
        <f>'SO 11 - žst.Třemešná ve S...'!K32</f>
        <v>0</v>
      </c>
      <c r="AH105" s="292"/>
      <c r="AI105" s="292"/>
      <c r="AJ105" s="292"/>
      <c r="AK105" s="292"/>
      <c r="AL105" s="292"/>
      <c r="AM105" s="292"/>
      <c r="AN105" s="291">
        <f t="shared" si="0"/>
        <v>0</v>
      </c>
      <c r="AO105" s="292"/>
      <c r="AP105" s="292"/>
      <c r="AQ105" s="95" t="s">
        <v>86</v>
      </c>
      <c r="AR105" s="96"/>
      <c r="AS105" s="97">
        <f>'SO 11 - žst.Třemešná ve S...'!K30</f>
        <v>0</v>
      </c>
      <c r="AT105" s="98">
        <f>'SO 11 - žst.Třemešná ve S...'!K31</f>
        <v>0</v>
      </c>
      <c r="AU105" s="98">
        <v>0</v>
      </c>
      <c r="AV105" s="98">
        <f t="shared" si="1"/>
        <v>0</v>
      </c>
      <c r="AW105" s="99">
        <f>'SO 11 - žst.Třemešná ve S...'!T119</f>
        <v>0</v>
      </c>
      <c r="AX105" s="98">
        <f>'SO 11 - žst.Třemešná ve S...'!K35</f>
        <v>0</v>
      </c>
      <c r="AY105" s="98">
        <f>'SO 11 - žst.Třemešná ve S...'!K36</f>
        <v>0</v>
      </c>
      <c r="AZ105" s="98">
        <f>'SO 11 - žst.Třemešná ve S...'!K37</f>
        <v>0</v>
      </c>
      <c r="BA105" s="98">
        <f>'SO 11 - žst.Třemešná ve S...'!K38</f>
        <v>0</v>
      </c>
      <c r="BB105" s="98">
        <f>'SO 11 - žst.Třemešná ve S...'!F35</f>
        <v>0</v>
      </c>
      <c r="BC105" s="98">
        <f>'SO 11 - žst.Třemešná ve S...'!F36</f>
        <v>0</v>
      </c>
      <c r="BD105" s="98">
        <f>'SO 11 - žst.Třemešná ve S...'!F37</f>
        <v>0</v>
      </c>
      <c r="BE105" s="98">
        <f>'SO 11 - žst.Třemešná ve S...'!F38</f>
        <v>0</v>
      </c>
      <c r="BF105" s="100">
        <f>'SO 11 - žst.Třemešná ve S...'!F39</f>
        <v>0</v>
      </c>
      <c r="BT105" s="101" t="s">
        <v>87</v>
      </c>
      <c r="BV105" s="101" t="s">
        <v>81</v>
      </c>
      <c r="BW105" s="101" t="s">
        <v>119</v>
      </c>
      <c r="BX105" s="101" t="s">
        <v>6</v>
      </c>
      <c r="CL105" s="101" t="s">
        <v>1</v>
      </c>
      <c r="CM105" s="101" t="s">
        <v>89</v>
      </c>
    </row>
    <row r="106" spans="1:91" s="7" customFormat="1" ht="27" customHeight="1">
      <c r="A106" s="91" t="s">
        <v>83</v>
      </c>
      <c r="B106" s="92"/>
      <c r="C106" s="93"/>
      <c r="D106" s="293" t="s">
        <v>120</v>
      </c>
      <c r="E106" s="293"/>
      <c r="F106" s="293"/>
      <c r="G106" s="293"/>
      <c r="H106" s="293"/>
      <c r="I106" s="94"/>
      <c r="J106" s="293" t="s">
        <v>121</v>
      </c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1">
        <f>'SO 12 - dopr. Slezské Rud...'!K32</f>
        <v>0</v>
      </c>
      <c r="AH106" s="292"/>
      <c r="AI106" s="292"/>
      <c r="AJ106" s="292"/>
      <c r="AK106" s="292"/>
      <c r="AL106" s="292"/>
      <c r="AM106" s="292"/>
      <c r="AN106" s="291">
        <f t="shared" si="0"/>
        <v>0</v>
      </c>
      <c r="AO106" s="292"/>
      <c r="AP106" s="292"/>
      <c r="AQ106" s="95" t="s">
        <v>86</v>
      </c>
      <c r="AR106" s="96"/>
      <c r="AS106" s="97">
        <f>'SO 12 - dopr. Slezské Rud...'!K30</f>
        <v>0</v>
      </c>
      <c r="AT106" s="98">
        <f>'SO 12 - dopr. Slezské Rud...'!K31</f>
        <v>0</v>
      </c>
      <c r="AU106" s="98">
        <v>0</v>
      </c>
      <c r="AV106" s="98">
        <f t="shared" si="1"/>
        <v>0</v>
      </c>
      <c r="AW106" s="99">
        <f>'SO 12 - dopr. Slezské Rud...'!T119</f>
        <v>0</v>
      </c>
      <c r="AX106" s="98">
        <f>'SO 12 - dopr. Slezské Rud...'!K35</f>
        <v>0</v>
      </c>
      <c r="AY106" s="98">
        <f>'SO 12 - dopr. Slezské Rud...'!K36</f>
        <v>0</v>
      </c>
      <c r="AZ106" s="98">
        <f>'SO 12 - dopr. Slezské Rud...'!K37</f>
        <v>0</v>
      </c>
      <c r="BA106" s="98">
        <f>'SO 12 - dopr. Slezské Rud...'!K38</f>
        <v>0</v>
      </c>
      <c r="BB106" s="98">
        <f>'SO 12 - dopr. Slezské Rud...'!F35</f>
        <v>0</v>
      </c>
      <c r="BC106" s="98">
        <f>'SO 12 - dopr. Slezské Rud...'!F36</f>
        <v>0</v>
      </c>
      <c r="BD106" s="98">
        <f>'SO 12 - dopr. Slezské Rud...'!F37</f>
        <v>0</v>
      </c>
      <c r="BE106" s="98">
        <f>'SO 12 - dopr. Slezské Rud...'!F38</f>
        <v>0</v>
      </c>
      <c r="BF106" s="100">
        <f>'SO 12 - dopr. Slezské Rud...'!F39</f>
        <v>0</v>
      </c>
      <c r="BT106" s="101" t="s">
        <v>87</v>
      </c>
      <c r="BV106" s="101" t="s">
        <v>81</v>
      </c>
      <c r="BW106" s="101" t="s">
        <v>122</v>
      </c>
      <c r="BX106" s="101" t="s">
        <v>6</v>
      </c>
      <c r="CL106" s="101" t="s">
        <v>1</v>
      </c>
      <c r="CM106" s="101" t="s">
        <v>89</v>
      </c>
    </row>
    <row r="107" spans="1:91" s="7" customFormat="1" ht="27" customHeight="1">
      <c r="A107" s="91" t="s">
        <v>83</v>
      </c>
      <c r="B107" s="92"/>
      <c r="C107" s="93"/>
      <c r="D107" s="293" t="s">
        <v>123</v>
      </c>
      <c r="E107" s="293"/>
      <c r="F107" s="293"/>
      <c r="G107" s="293"/>
      <c r="H107" s="293"/>
      <c r="I107" s="94"/>
      <c r="J107" s="293" t="s">
        <v>124</v>
      </c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1">
        <f>'SO 13 - dopr. Bohušov, pr...'!K32</f>
        <v>0</v>
      </c>
      <c r="AH107" s="292"/>
      <c r="AI107" s="292"/>
      <c r="AJ107" s="292"/>
      <c r="AK107" s="292"/>
      <c r="AL107" s="292"/>
      <c r="AM107" s="292"/>
      <c r="AN107" s="291">
        <f t="shared" si="0"/>
        <v>0</v>
      </c>
      <c r="AO107" s="292"/>
      <c r="AP107" s="292"/>
      <c r="AQ107" s="95" t="s">
        <v>86</v>
      </c>
      <c r="AR107" s="96"/>
      <c r="AS107" s="97">
        <f>'SO 13 - dopr. Bohušov, pr...'!K30</f>
        <v>0</v>
      </c>
      <c r="AT107" s="98">
        <f>'SO 13 - dopr. Bohušov, pr...'!K31</f>
        <v>0</v>
      </c>
      <c r="AU107" s="98">
        <v>0</v>
      </c>
      <c r="AV107" s="98">
        <f t="shared" si="1"/>
        <v>0</v>
      </c>
      <c r="AW107" s="99">
        <f>'SO 13 - dopr. Bohušov, pr...'!T119</f>
        <v>0</v>
      </c>
      <c r="AX107" s="98">
        <f>'SO 13 - dopr. Bohušov, pr...'!K35</f>
        <v>0</v>
      </c>
      <c r="AY107" s="98">
        <f>'SO 13 - dopr. Bohušov, pr...'!K36</f>
        <v>0</v>
      </c>
      <c r="AZ107" s="98">
        <f>'SO 13 - dopr. Bohušov, pr...'!K37</f>
        <v>0</v>
      </c>
      <c r="BA107" s="98">
        <f>'SO 13 - dopr. Bohušov, pr...'!K38</f>
        <v>0</v>
      </c>
      <c r="BB107" s="98">
        <f>'SO 13 - dopr. Bohušov, pr...'!F35</f>
        <v>0</v>
      </c>
      <c r="BC107" s="98">
        <f>'SO 13 - dopr. Bohušov, pr...'!F36</f>
        <v>0</v>
      </c>
      <c r="BD107" s="98">
        <f>'SO 13 - dopr. Bohušov, pr...'!F37</f>
        <v>0</v>
      </c>
      <c r="BE107" s="98">
        <f>'SO 13 - dopr. Bohušov, pr...'!F38</f>
        <v>0</v>
      </c>
      <c r="BF107" s="100">
        <f>'SO 13 - dopr. Bohušov, pr...'!F39</f>
        <v>0</v>
      </c>
      <c r="BT107" s="101" t="s">
        <v>87</v>
      </c>
      <c r="BV107" s="101" t="s">
        <v>81</v>
      </c>
      <c r="BW107" s="101" t="s">
        <v>125</v>
      </c>
      <c r="BX107" s="101" t="s">
        <v>6</v>
      </c>
      <c r="CL107" s="101" t="s">
        <v>1</v>
      </c>
      <c r="CM107" s="101" t="s">
        <v>89</v>
      </c>
    </row>
    <row r="108" spans="1:91" s="7" customFormat="1" ht="27" customHeight="1">
      <c r="A108" s="91" t="s">
        <v>83</v>
      </c>
      <c r="B108" s="92"/>
      <c r="C108" s="93"/>
      <c r="D108" s="293" t="s">
        <v>126</v>
      </c>
      <c r="E108" s="293"/>
      <c r="F108" s="293"/>
      <c r="G108" s="293"/>
      <c r="H108" s="293"/>
      <c r="I108" s="94"/>
      <c r="J108" s="293" t="s">
        <v>127</v>
      </c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1">
        <f>'SO 14 - dopr. Osoblaha, p...'!K32</f>
        <v>0</v>
      </c>
      <c r="AH108" s="292"/>
      <c r="AI108" s="292"/>
      <c r="AJ108" s="292"/>
      <c r="AK108" s="292"/>
      <c r="AL108" s="292"/>
      <c r="AM108" s="292"/>
      <c r="AN108" s="291">
        <f t="shared" si="0"/>
        <v>0</v>
      </c>
      <c r="AO108" s="292"/>
      <c r="AP108" s="292"/>
      <c r="AQ108" s="95" t="s">
        <v>86</v>
      </c>
      <c r="AR108" s="96"/>
      <c r="AS108" s="97">
        <f>'SO 14 - dopr. Osoblaha, p...'!K30</f>
        <v>0</v>
      </c>
      <c r="AT108" s="98">
        <f>'SO 14 - dopr. Osoblaha, p...'!K31</f>
        <v>0</v>
      </c>
      <c r="AU108" s="98">
        <v>0</v>
      </c>
      <c r="AV108" s="98">
        <f t="shared" si="1"/>
        <v>0</v>
      </c>
      <c r="AW108" s="99">
        <f>'SO 14 - dopr. Osoblaha, p...'!T119</f>
        <v>0</v>
      </c>
      <c r="AX108" s="98">
        <f>'SO 14 - dopr. Osoblaha, p...'!K35</f>
        <v>0</v>
      </c>
      <c r="AY108" s="98">
        <f>'SO 14 - dopr. Osoblaha, p...'!K36</f>
        <v>0</v>
      </c>
      <c r="AZ108" s="98">
        <f>'SO 14 - dopr. Osoblaha, p...'!K37</f>
        <v>0</v>
      </c>
      <c r="BA108" s="98">
        <f>'SO 14 - dopr. Osoblaha, p...'!K38</f>
        <v>0</v>
      </c>
      <c r="BB108" s="98">
        <f>'SO 14 - dopr. Osoblaha, p...'!F35</f>
        <v>0</v>
      </c>
      <c r="BC108" s="98">
        <f>'SO 14 - dopr. Osoblaha, p...'!F36</f>
        <v>0</v>
      </c>
      <c r="BD108" s="98">
        <f>'SO 14 - dopr. Osoblaha, p...'!F37</f>
        <v>0</v>
      </c>
      <c r="BE108" s="98">
        <f>'SO 14 - dopr. Osoblaha, p...'!F38</f>
        <v>0</v>
      </c>
      <c r="BF108" s="100">
        <f>'SO 14 - dopr. Osoblaha, p...'!F39</f>
        <v>0</v>
      </c>
      <c r="BT108" s="101" t="s">
        <v>87</v>
      </c>
      <c r="BV108" s="101" t="s">
        <v>81</v>
      </c>
      <c r="BW108" s="101" t="s">
        <v>128</v>
      </c>
      <c r="BX108" s="101" t="s">
        <v>6</v>
      </c>
      <c r="CL108" s="101" t="s">
        <v>1</v>
      </c>
      <c r="CM108" s="101" t="s">
        <v>89</v>
      </c>
    </row>
    <row r="109" spans="1:91" s="7" customFormat="1" ht="16.5" customHeight="1">
      <c r="A109" s="91" t="s">
        <v>83</v>
      </c>
      <c r="B109" s="92"/>
      <c r="C109" s="93"/>
      <c r="D109" s="293" t="s">
        <v>129</v>
      </c>
      <c r="E109" s="293"/>
      <c r="F109" s="293"/>
      <c r="G109" s="293"/>
      <c r="H109" s="293"/>
      <c r="I109" s="94"/>
      <c r="J109" s="293" t="s">
        <v>130</v>
      </c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1">
        <f>'VON - Oprava Třemešná ve ...'!K32</f>
        <v>0</v>
      </c>
      <c r="AH109" s="292"/>
      <c r="AI109" s="292"/>
      <c r="AJ109" s="292"/>
      <c r="AK109" s="292"/>
      <c r="AL109" s="292"/>
      <c r="AM109" s="292"/>
      <c r="AN109" s="291">
        <f t="shared" si="0"/>
        <v>0</v>
      </c>
      <c r="AO109" s="292"/>
      <c r="AP109" s="292"/>
      <c r="AQ109" s="95" t="s">
        <v>86</v>
      </c>
      <c r="AR109" s="96"/>
      <c r="AS109" s="102">
        <f>'VON - Oprava Třemešná ve ...'!K30</f>
        <v>0</v>
      </c>
      <c r="AT109" s="103">
        <f>'VON - Oprava Třemešná ve ...'!K31</f>
        <v>0</v>
      </c>
      <c r="AU109" s="103">
        <v>0</v>
      </c>
      <c r="AV109" s="103">
        <f t="shared" si="1"/>
        <v>0</v>
      </c>
      <c r="AW109" s="104">
        <f>'VON - Oprava Třemešná ve ...'!T117</f>
        <v>0</v>
      </c>
      <c r="AX109" s="103">
        <f>'VON - Oprava Třemešná ve ...'!K35</f>
        <v>0</v>
      </c>
      <c r="AY109" s="103">
        <f>'VON - Oprava Třemešná ve ...'!K36</f>
        <v>0</v>
      </c>
      <c r="AZ109" s="103">
        <f>'VON - Oprava Třemešná ve ...'!K37</f>
        <v>0</v>
      </c>
      <c r="BA109" s="103">
        <f>'VON - Oprava Třemešná ve ...'!K38</f>
        <v>0</v>
      </c>
      <c r="BB109" s="103">
        <f>'VON - Oprava Třemešná ve ...'!F35</f>
        <v>0</v>
      </c>
      <c r="BC109" s="103">
        <f>'VON - Oprava Třemešná ve ...'!F36</f>
        <v>0</v>
      </c>
      <c r="BD109" s="103">
        <f>'VON - Oprava Třemešná ve ...'!F37</f>
        <v>0</v>
      </c>
      <c r="BE109" s="103">
        <f>'VON - Oprava Třemešná ve ...'!F38</f>
        <v>0</v>
      </c>
      <c r="BF109" s="105">
        <f>'VON - Oprava Třemešná ve ...'!F39</f>
        <v>0</v>
      </c>
      <c r="BT109" s="101" t="s">
        <v>87</v>
      </c>
      <c r="BV109" s="101" t="s">
        <v>81</v>
      </c>
      <c r="BW109" s="101" t="s">
        <v>131</v>
      </c>
      <c r="BX109" s="101" t="s">
        <v>6</v>
      </c>
      <c r="CL109" s="101" t="s">
        <v>1</v>
      </c>
      <c r="CM109" s="101" t="s">
        <v>89</v>
      </c>
    </row>
    <row r="110" spans="1:91" s="2" customFormat="1" ht="30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7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1:91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37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</sheetData>
  <sheetProtection algorithmName="SHA-512" hashValue="S2qUhTZGXrlDuvXIPYnlMjczlvxz1hjalzXuvM4ixnplvpDYuH02rSVdbX91oeqtH7+Asv6j4XshjRKaCqX3VA==" saltValue="oR+kT4Z3x3ylWl1gm28E7Fpx6WREA+0aaxoqfweVWYuyu9jNjP/XP/Y7N6B500aopWrhxTgq6CnI1s/JpKOI/Q==" spinCount="100000" sheet="1" objects="1" scenarios="1" formatColumns="0" formatRows="0"/>
  <mergeCells count="98">
    <mergeCell ref="J101:AF101"/>
    <mergeCell ref="J102:AF102"/>
    <mergeCell ref="J103:AF103"/>
    <mergeCell ref="J104:AF104"/>
    <mergeCell ref="J105:AF105"/>
    <mergeCell ref="J96:AF96"/>
    <mergeCell ref="J97:AF97"/>
    <mergeCell ref="J98:AF98"/>
    <mergeCell ref="J99:AF99"/>
    <mergeCell ref="J100:AF100"/>
    <mergeCell ref="AG94:AM94"/>
    <mergeCell ref="AN94:AP94"/>
    <mergeCell ref="C92:G92"/>
    <mergeCell ref="I92:AF92"/>
    <mergeCell ref="J95:AF95"/>
    <mergeCell ref="AG98:AM98"/>
    <mergeCell ref="AG99:AM99"/>
    <mergeCell ref="AG100:AM100"/>
    <mergeCell ref="AG101:AM101"/>
    <mergeCell ref="AG102:AM102"/>
    <mergeCell ref="D108:H108"/>
    <mergeCell ref="D109:H109"/>
    <mergeCell ref="AG104:AM104"/>
    <mergeCell ref="AG103:AM103"/>
    <mergeCell ref="AG105:AM105"/>
    <mergeCell ref="AG106:AM106"/>
    <mergeCell ref="AG107:AM107"/>
    <mergeCell ref="AG108:AM108"/>
    <mergeCell ref="AG109:AM109"/>
    <mergeCell ref="J109:AF109"/>
    <mergeCell ref="J108:AF108"/>
    <mergeCell ref="J106:AF106"/>
    <mergeCell ref="J107:AF107"/>
    <mergeCell ref="AN107:AP107"/>
    <mergeCell ref="AN108:AP108"/>
    <mergeCell ref="AN109:AP109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X35:AB35"/>
    <mergeCell ref="AK35:AO35"/>
    <mergeCell ref="AR2:BG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1 - Oprava výhybek č....'!C2" display="/"/>
    <hyperlink ref="A96" location="'SO 02 - Oprava výměníkové...'!C2" display="/"/>
    <hyperlink ref="A97" location="'SO 03 - Oprava přejezdu P...'!C2" display="/"/>
    <hyperlink ref="A98" location="'SO 04 - Oprava přejezdu P...'!C2" display="/"/>
    <hyperlink ref="A99" location="'SO 05 - Oprava přejezdu P...'!C2" display="/"/>
    <hyperlink ref="A100" location="'SO 06 - Oprava přejezdu P...'!C2" display="/"/>
    <hyperlink ref="A101" location="'SO 07 - Oprava přejezdu P...'!C2" display="/"/>
    <hyperlink ref="A102" location="'SO 08 - Oprava přejezdu P...'!C2" display="/"/>
    <hyperlink ref="A103" location="'SO 09 - Oprava přejezdu P...'!C2" display="/"/>
    <hyperlink ref="A104" location="'SO 10 - Oprava přechodu p...'!C2" display="/"/>
    <hyperlink ref="A105" location="'SO 11 - žst.Třemešná ve S...'!C2" display="/"/>
    <hyperlink ref="A106" location="'SO 12 - dopr. Slezské Rud...'!C2" display="/"/>
    <hyperlink ref="A107" location="'SO 13 - dopr. Bohušov, pr...'!C2" display="/"/>
    <hyperlink ref="A108" location="'SO 14 - dopr. Osoblaha, p...'!C2" display="/"/>
    <hyperlink ref="A109" location="'VON - Oprava Třemešná ve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113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938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ROUND((SUM(BE119:BE218)),  2)</f>
        <v>0</v>
      </c>
      <c r="G35" s="32"/>
      <c r="H35" s="32"/>
      <c r="I35" s="130">
        <v>0.21</v>
      </c>
      <c r="J35" s="113"/>
      <c r="K35" s="124">
        <f>ROUND(((SUM(BE119:BE218))*I35),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ROUND((SUM(BF119:BF218)),  2)</f>
        <v>0</v>
      </c>
      <c r="G36" s="32"/>
      <c r="H36" s="32"/>
      <c r="I36" s="130">
        <v>0.15</v>
      </c>
      <c r="J36" s="113"/>
      <c r="K36" s="124">
        <f>ROUND(((SUM(BF119:BF218))*I36),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ROUND((SUM(BG119:BG218)),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ROUND((SUM(BH119:BH218)),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ROUND((SUM(BI119:BI218)),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 xml:space="preserve">SO 09 - Oprava přejezdu P4414 km 3,914 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Q190</f>
        <v>0</v>
      </c>
      <c r="J99" s="166">
        <f>R190</f>
        <v>0</v>
      </c>
      <c r="K99" s="167">
        <f>K190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 xml:space="preserve">SO 09 - Oprava přejezdu P4414 km 3,914 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Q120+Q190</f>
        <v>0</v>
      </c>
      <c r="R119" s="185">
        <f>R120+R190</f>
        <v>0</v>
      </c>
      <c r="S119" s="76"/>
      <c r="T119" s="186">
        <f>T120+T190</f>
        <v>0</v>
      </c>
      <c r="U119" s="76"/>
      <c r="V119" s="186">
        <f>V120+V190</f>
        <v>42.751539999999999</v>
      </c>
      <c r="W119" s="76"/>
      <c r="X119" s="187">
        <f>X120+X190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BK120+BK190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42.751539999999999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SUM(Q122:Q189)</f>
        <v>0</v>
      </c>
      <c r="R121" s="198">
        <f>SUM(R122:R189)</f>
        <v>0</v>
      </c>
      <c r="S121" s="197"/>
      <c r="T121" s="199">
        <f>SUM(T122:T189)</f>
        <v>0</v>
      </c>
      <c r="U121" s="197"/>
      <c r="V121" s="199">
        <f>SUM(V122:V189)</f>
        <v>42.751539999999999</v>
      </c>
      <c r="W121" s="197"/>
      <c r="X121" s="200">
        <f>SUM(X122:X189)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SUM(BK122:BK189)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629</v>
      </c>
      <c r="F122" s="208" t="s">
        <v>630</v>
      </c>
      <c r="G122" s="209" t="s">
        <v>182</v>
      </c>
      <c r="H122" s="210">
        <v>40.9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939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632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940</v>
      </c>
      <c r="G124" s="225"/>
      <c r="H124" s="228">
        <v>40.9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941</v>
      </c>
      <c r="F125" s="208" t="s">
        <v>942</v>
      </c>
      <c r="G125" s="209" t="s">
        <v>172</v>
      </c>
      <c r="H125" s="210">
        <v>14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943</v>
      </c>
    </row>
    <row r="126" spans="1:65" s="2" customFormat="1" ht="29.25">
      <c r="A126" s="32"/>
      <c r="B126" s="33"/>
      <c r="C126" s="34"/>
      <c r="D126" s="220" t="s">
        <v>176</v>
      </c>
      <c r="E126" s="34"/>
      <c r="F126" s="221" t="s">
        <v>944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945</v>
      </c>
      <c r="G127" s="225"/>
      <c r="H127" s="228">
        <v>14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946</v>
      </c>
      <c r="F128" s="208" t="s">
        <v>947</v>
      </c>
      <c r="G128" s="209" t="s">
        <v>182</v>
      </c>
      <c r="H128" s="210">
        <v>6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948</v>
      </c>
    </row>
    <row r="129" spans="1:65" s="2" customFormat="1" ht="29.25">
      <c r="A129" s="32"/>
      <c r="B129" s="33"/>
      <c r="C129" s="34"/>
      <c r="D129" s="220" t="s">
        <v>176</v>
      </c>
      <c r="E129" s="34"/>
      <c r="F129" s="221" t="s">
        <v>949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13" customFormat="1" ht="11.25">
      <c r="B130" s="224"/>
      <c r="C130" s="225"/>
      <c r="D130" s="220" t="s">
        <v>178</v>
      </c>
      <c r="E130" s="226" t="s">
        <v>1</v>
      </c>
      <c r="F130" s="227" t="s">
        <v>950</v>
      </c>
      <c r="G130" s="225"/>
      <c r="H130" s="228">
        <v>6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AT130" s="234" t="s">
        <v>178</v>
      </c>
      <c r="AU130" s="234" t="s">
        <v>89</v>
      </c>
      <c r="AV130" s="13" t="s">
        <v>89</v>
      </c>
      <c r="AW130" s="13" t="s">
        <v>5</v>
      </c>
      <c r="AX130" s="13" t="s">
        <v>87</v>
      </c>
      <c r="AY130" s="234" t="s">
        <v>166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634</v>
      </c>
      <c r="F131" s="208" t="s">
        <v>635</v>
      </c>
      <c r="G131" s="209" t="s">
        <v>299</v>
      </c>
      <c r="H131" s="210">
        <v>4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951</v>
      </c>
    </row>
    <row r="132" spans="1:65" s="2" customFormat="1" ht="58.5">
      <c r="A132" s="32"/>
      <c r="B132" s="33"/>
      <c r="C132" s="34"/>
      <c r="D132" s="220" t="s">
        <v>176</v>
      </c>
      <c r="E132" s="34"/>
      <c r="F132" s="221" t="s">
        <v>637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19.5">
      <c r="A133" s="32"/>
      <c r="B133" s="33"/>
      <c r="C133" s="34"/>
      <c r="D133" s="220" t="s">
        <v>556</v>
      </c>
      <c r="E133" s="34"/>
      <c r="F133" s="259" t="s">
        <v>638</v>
      </c>
      <c r="G133" s="34"/>
      <c r="H133" s="34"/>
      <c r="I133" s="113"/>
      <c r="J133" s="113"/>
      <c r="K133" s="34"/>
      <c r="L133" s="34"/>
      <c r="M133" s="37"/>
      <c r="N133" s="222"/>
      <c r="O133" s="223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556</v>
      </c>
      <c r="AU133" s="16" t="s">
        <v>89</v>
      </c>
    </row>
    <row r="134" spans="1:65" s="2" customFormat="1" ht="24" customHeight="1">
      <c r="A134" s="32"/>
      <c r="B134" s="33"/>
      <c r="C134" s="206" t="s">
        <v>167</v>
      </c>
      <c r="D134" s="206" t="s">
        <v>169</v>
      </c>
      <c r="E134" s="207" t="s">
        <v>639</v>
      </c>
      <c r="F134" s="208" t="s">
        <v>640</v>
      </c>
      <c r="G134" s="209" t="s">
        <v>237</v>
      </c>
      <c r="H134" s="210">
        <v>1.2999999999999999E-2</v>
      </c>
      <c r="I134" s="211"/>
      <c r="J134" s="211"/>
      <c r="K134" s="212">
        <f>ROUND(P134*H134,2)</f>
        <v>0</v>
      </c>
      <c r="L134" s="208" t="s">
        <v>173</v>
      </c>
      <c r="M134" s="37"/>
      <c r="N134" s="213" t="s">
        <v>1</v>
      </c>
      <c r="O134" s="214" t="s">
        <v>42</v>
      </c>
      <c r="P134" s="215">
        <f>I134+J134</f>
        <v>0</v>
      </c>
      <c r="Q134" s="215">
        <f>ROUND(I134*H134,2)</f>
        <v>0</v>
      </c>
      <c r="R134" s="215">
        <f>ROUND(J134*H134,2)</f>
        <v>0</v>
      </c>
      <c r="S134" s="68"/>
      <c r="T134" s="216">
        <f>S134*H134</f>
        <v>0</v>
      </c>
      <c r="U134" s="216">
        <v>0</v>
      </c>
      <c r="V134" s="216">
        <f>U134*H134</f>
        <v>0</v>
      </c>
      <c r="W134" s="216">
        <v>0</v>
      </c>
      <c r="X134" s="217">
        <f>W134*H134</f>
        <v>0</v>
      </c>
      <c r="Y134" s="32"/>
      <c r="Z134" s="32"/>
      <c r="AA134" s="32"/>
      <c r="AB134" s="32"/>
      <c r="AC134" s="32"/>
      <c r="AD134" s="32"/>
      <c r="AE134" s="32"/>
      <c r="AR134" s="218" t="s">
        <v>174</v>
      </c>
      <c r="AT134" s="218" t="s">
        <v>169</v>
      </c>
      <c r="AU134" s="218" t="s">
        <v>89</v>
      </c>
      <c r="AY134" s="16" t="s">
        <v>166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6" t="s">
        <v>87</v>
      </c>
      <c r="BK134" s="219">
        <f>ROUND(P134*H134,2)</f>
        <v>0</v>
      </c>
      <c r="BL134" s="16" t="s">
        <v>174</v>
      </c>
      <c r="BM134" s="218" t="s">
        <v>952</v>
      </c>
    </row>
    <row r="135" spans="1:65" s="2" customFormat="1" ht="58.5">
      <c r="A135" s="32"/>
      <c r="B135" s="33"/>
      <c r="C135" s="34"/>
      <c r="D135" s="220" t="s">
        <v>176</v>
      </c>
      <c r="E135" s="34"/>
      <c r="F135" s="221" t="s">
        <v>642</v>
      </c>
      <c r="G135" s="34"/>
      <c r="H135" s="34"/>
      <c r="I135" s="113"/>
      <c r="J135" s="113"/>
      <c r="K135" s="34"/>
      <c r="L135" s="34"/>
      <c r="M135" s="37"/>
      <c r="N135" s="222"/>
      <c r="O135" s="223"/>
      <c r="P135" s="68"/>
      <c r="Q135" s="68"/>
      <c r="R135" s="68"/>
      <c r="S135" s="68"/>
      <c r="T135" s="68"/>
      <c r="U135" s="68"/>
      <c r="V135" s="68"/>
      <c r="W135" s="68"/>
      <c r="X135" s="69"/>
      <c r="Y135" s="32"/>
      <c r="Z135" s="32"/>
      <c r="AA135" s="32"/>
      <c r="AB135" s="32"/>
      <c r="AC135" s="32"/>
      <c r="AD135" s="32"/>
      <c r="AE135" s="32"/>
      <c r="AT135" s="16" t="s">
        <v>176</v>
      </c>
      <c r="AU135" s="16" t="s">
        <v>89</v>
      </c>
    </row>
    <row r="136" spans="1:65" s="2" customFormat="1" ht="24" customHeight="1">
      <c r="A136" s="32"/>
      <c r="B136" s="33"/>
      <c r="C136" s="206" t="s">
        <v>204</v>
      </c>
      <c r="D136" s="206" t="s">
        <v>169</v>
      </c>
      <c r="E136" s="207" t="s">
        <v>212</v>
      </c>
      <c r="F136" s="208" t="s">
        <v>213</v>
      </c>
      <c r="G136" s="209" t="s">
        <v>207</v>
      </c>
      <c r="H136" s="210">
        <v>12.5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953</v>
      </c>
    </row>
    <row r="137" spans="1:65" s="2" customFormat="1" ht="48.75">
      <c r="A137" s="32"/>
      <c r="B137" s="33"/>
      <c r="C137" s="34"/>
      <c r="D137" s="220" t="s">
        <v>176</v>
      </c>
      <c r="E137" s="34"/>
      <c r="F137" s="221" t="s">
        <v>215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211</v>
      </c>
      <c r="D138" s="206" t="s">
        <v>169</v>
      </c>
      <c r="E138" s="207" t="s">
        <v>224</v>
      </c>
      <c r="F138" s="208" t="s">
        <v>225</v>
      </c>
      <c r="G138" s="209" t="s">
        <v>207</v>
      </c>
      <c r="H138" s="210">
        <v>12.5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954</v>
      </c>
    </row>
    <row r="139" spans="1:65" s="2" customFormat="1" ht="78">
      <c r="A139" s="32"/>
      <c r="B139" s="33"/>
      <c r="C139" s="34"/>
      <c r="D139" s="220" t="s">
        <v>176</v>
      </c>
      <c r="E139" s="34"/>
      <c r="F139" s="221" t="s">
        <v>227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2" customFormat="1" ht="24" customHeight="1">
      <c r="A140" s="32"/>
      <c r="B140" s="33"/>
      <c r="C140" s="206" t="s">
        <v>217</v>
      </c>
      <c r="D140" s="206" t="s">
        <v>169</v>
      </c>
      <c r="E140" s="207" t="s">
        <v>645</v>
      </c>
      <c r="F140" s="208" t="s">
        <v>646</v>
      </c>
      <c r="G140" s="209" t="s">
        <v>237</v>
      </c>
      <c r="H140" s="210">
        <v>1.2999999999999999E-2</v>
      </c>
      <c r="I140" s="211"/>
      <c r="J140" s="211"/>
      <c r="K140" s="212">
        <f>ROUND(P140*H140,2)</f>
        <v>0</v>
      </c>
      <c r="L140" s="208" t="s">
        <v>173</v>
      </c>
      <c r="M140" s="37"/>
      <c r="N140" s="213" t="s">
        <v>1</v>
      </c>
      <c r="O140" s="214" t="s">
        <v>42</v>
      </c>
      <c r="P140" s="215">
        <f>I140+J140</f>
        <v>0</v>
      </c>
      <c r="Q140" s="215">
        <f>ROUND(I140*H140,2)</f>
        <v>0</v>
      </c>
      <c r="R140" s="215">
        <f>ROUND(J140*H140,2)</f>
        <v>0</v>
      </c>
      <c r="S140" s="68"/>
      <c r="T140" s="216">
        <f>S140*H140</f>
        <v>0</v>
      </c>
      <c r="U140" s="216">
        <v>0</v>
      </c>
      <c r="V140" s="216">
        <f>U140*H140</f>
        <v>0</v>
      </c>
      <c r="W140" s="216">
        <v>0</v>
      </c>
      <c r="X140" s="217">
        <f>W140*H140</f>
        <v>0</v>
      </c>
      <c r="Y140" s="32"/>
      <c r="Z140" s="32"/>
      <c r="AA140" s="32"/>
      <c r="AB140" s="32"/>
      <c r="AC140" s="32"/>
      <c r="AD140" s="32"/>
      <c r="AE140" s="32"/>
      <c r="AR140" s="218" t="s">
        <v>174</v>
      </c>
      <c r="AT140" s="218" t="s">
        <v>169</v>
      </c>
      <c r="AU140" s="218" t="s">
        <v>89</v>
      </c>
      <c r="AY140" s="16" t="s">
        <v>166</v>
      </c>
      <c r="BE140" s="219">
        <f>IF(O140="základní",K140,0)</f>
        <v>0</v>
      </c>
      <c r="BF140" s="219">
        <f>IF(O140="snížená",K140,0)</f>
        <v>0</v>
      </c>
      <c r="BG140" s="219">
        <f>IF(O140="zákl. přenesená",K140,0)</f>
        <v>0</v>
      </c>
      <c r="BH140" s="219">
        <f>IF(O140="sníž. přenesená",K140,0)</f>
        <v>0</v>
      </c>
      <c r="BI140" s="219">
        <f>IF(O140="nulová",K140,0)</f>
        <v>0</v>
      </c>
      <c r="BJ140" s="16" t="s">
        <v>87</v>
      </c>
      <c r="BK140" s="219">
        <f>ROUND(P140*H140,2)</f>
        <v>0</v>
      </c>
      <c r="BL140" s="16" t="s">
        <v>174</v>
      </c>
      <c r="BM140" s="218" t="s">
        <v>955</v>
      </c>
    </row>
    <row r="141" spans="1:65" s="2" customFormat="1" ht="48.75">
      <c r="A141" s="32"/>
      <c r="B141" s="33"/>
      <c r="C141" s="34"/>
      <c r="D141" s="220" t="s">
        <v>176</v>
      </c>
      <c r="E141" s="34"/>
      <c r="F141" s="221" t="s">
        <v>648</v>
      </c>
      <c r="G141" s="34"/>
      <c r="H141" s="34"/>
      <c r="I141" s="113"/>
      <c r="J141" s="113"/>
      <c r="K141" s="34"/>
      <c r="L141" s="34"/>
      <c r="M141" s="37"/>
      <c r="N141" s="222"/>
      <c r="O141" s="223"/>
      <c r="P141" s="68"/>
      <c r="Q141" s="68"/>
      <c r="R141" s="68"/>
      <c r="S141" s="68"/>
      <c r="T141" s="68"/>
      <c r="U141" s="68"/>
      <c r="V141" s="68"/>
      <c r="W141" s="68"/>
      <c r="X141" s="69"/>
      <c r="Y141" s="32"/>
      <c r="Z141" s="32"/>
      <c r="AA141" s="32"/>
      <c r="AB141" s="32"/>
      <c r="AC141" s="32"/>
      <c r="AD141" s="32"/>
      <c r="AE141" s="32"/>
      <c r="AT141" s="16" t="s">
        <v>176</v>
      </c>
      <c r="AU141" s="16" t="s">
        <v>89</v>
      </c>
    </row>
    <row r="142" spans="1:65" s="2" customFormat="1" ht="24" customHeight="1">
      <c r="A142" s="32"/>
      <c r="B142" s="33"/>
      <c r="C142" s="206" t="s">
        <v>223</v>
      </c>
      <c r="D142" s="206" t="s">
        <v>169</v>
      </c>
      <c r="E142" s="207" t="s">
        <v>552</v>
      </c>
      <c r="F142" s="208" t="s">
        <v>553</v>
      </c>
      <c r="G142" s="209" t="s">
        <v>172</v>
      </c>
      <c r="H142" s="210">
        <v>15</v>
      </c>
      <c r="I142" s="211"/>
      <c r="J142" s="211"/>
      <c r="K142" s="212">
        <f>ROUND(P142*H142,2)</f>
        <v>0</v>
      </c>
      <c r="L142" s="208" t="s">
        <v>173</v>
      </c>
      <c r="M142" s="37"/>
      <c r="N142" s="213" t="s">
        <v>1</v>
      </c>
      <c r="O142" s="214" t="s">
        <v>42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68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2"/>
      <c r="Z142" s="32"/>
      <c r="AA142" s="32"/>
      <c r="AB142" s="32"/>
      <c r="AC142" s="32"/>
      <c r="AD142" s="32"/>
      <c r="AE142" s="32"/>
      <c r="AR142" s="218" t="s">
        <v>174</v>
      </c>
      <c r="AT142" s="218" t="s">
        <v>169</v>
      </c>
      <c r="AU142" s="218" t="s">
        <v>89</v>
      </c>
      <c r="AY142" s="16" t="s">
        <v>166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6" t="s">
        <v>87</v>
      </c>
      <c r="BK142" s="219">
        <f>ROUND(P142*H142,2)</f>
        <v>0</v>
      </c>
      <c r="BL142" s="16" t="s">
        <v>174</v>
      </c>
      <c r="BM142" s="218" t="s">
        <v>956</v>
      </c>
    </row>
    <row r="143" spans="1:65" s="2" customFormat="1" ht="58.5">
      <c r="A143" s="32"/>
      <c r="B143" s="33"/>
      <c r="C143" s="34"/>
      <c r="D143" s="220" t="s">
        <v>176</v>
      </c>
      <c r="E143" s="34"/>
      <c r="F143" s="221" t="s">
        <v>555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176</v>
      </c>
      <c r="AU143" s="16" t="s">
        <v>89</v>
      </c>
    </row>
    <row r="144" spans="1:65" s="2" customFormat="1" ht="19.5">
      <c r="A144" s="32"/>
      <c r="B144" s="33"/>
      <c r="C144" s="34"/>
      <c r="D144" s="220" t="s">
        <v>556</v>
      </c>
      <c r="E144" s="34"/>
      <c r="F144" s="259" t="s">
        <v>557</v>
      </c>
      <c r="G144" s="34"/>
      <c r="H144" s="34"/>
      <c r="I144" s="113"/>
      <c r="J144" s="113"/>
      <c r="K144" s="34"/>
      <c r="L144" s="34"/>
      <c r="M144" s="37"/>
      <c r="N144" s="222"/>
      <c r="O144" s="223"/>
      <c r="P144" s="68"/>
      <c r="Q144" s="68"/>
      <c r="R144" s="68"/>
      <c r="S144" s="68"/>
      <c r="T144" s="68"/>
      <c r="U144" s="68"/>
      <c r="V144" s="68"/>
      <c r="W144" s="68"/>
      <c r="X144" s="69"/>
      <c r="Y144" s="32"/>
      <c r="Z144" s="32"/>
      <c r="AA144" s="32"/>
      <c r="AB144" s="32"/>
      <c r="AC144" s="32"/>
      <c r="AD144" s="32"/>
      <c r="AE144" s="32"/>
      <c r="AT144" s="16" t="s">
        <v>556</v>
      </c>
      <c r="AU144" s="16" t="s">
        <v>89</v>
      </c>
    </row>
    <row r="145" spans="1:65" s="2" customFormat="1" ht="24" customHeight="1">
      <c r="A145" s="32"/>
      <c r="B145" s="33"/>
      <c r="C145" s="206" t="s">
        <v>228</v>
      </c>
      <c r="D145" s="206" t="s">
        <v>169</v>
      </c>
      <c r="E145" s="207" t="s">
        <v>650</v>
      </c>
      <c r="F145" s="208" t="s">
        <v>651</v>
      </c>
      <c r="G145" s="209" t="s">
        <v>182</v>
      </c>
      <c r="H145" s="210">
        <v>42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957</v>
      </c>
    </row>
    <row r="146" spans="1:65" s="2" customFormat="1" ht="48.75">
      <c r="A146" s="32"/>
      <c r="B146" s="33"/>
      <c r="C146" s="34"/>
      <c r="D146" s="220" t="s">
        <v>176</v>
      </c>
      <c r="E146" s="34"/>
      <c r="F146" s="221" t="s">
        <v>653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13" customFormat="1" ht="11.25">
      <c r="B147" s="224"/>
      <c r="C147" s="225"/>
      <c r="D147" s="220" t="s">
        <v>178</v>
      </c>
      <c r="E147" s="226" t="s">
        <v>1</v>
      </c>
      <c r="F147" s="227" t="s">
        <v>958</v>
      </c>
      <c r="G147" s="225"/>
      <c r="H147" s="228">
        <v>42</v>
      </c>
      <c r="I147" s="229"/>
      <c r="J147" s="229"/>
      <c r="K147" s="225"/>
      <c r="L147" s="225"/>
      <c r="M147" s="230"/>
      <c r="N147" s="231"/>
      <c r="O147" s="232"/>
      <c r="P147" s="232"/>
      <c r="Q147" s="232"/>
      <c r="R147" s="232"/>
      <c r="S147" s="232"/>
      <c r="T147" s="232"/>
      <c r="U147" s="232"/>
      <c r="V147" s="232"/>
      <c r="W147" s="232"/>
      <c r="X147" s="233"/>
      <c r="AT147" s="234" t="s">
        <v>178</v>
      </c>
      <c r="AU147" s="234" t="s">
        <v>89</v>
      </c>
      <c r="AV147" s="13" t="s">
        <v>89</v>
      </c>
      <c r="AW147" s="13" t="s">
        <v>5</v>
      </c>
      <c r="AX147" s="13" t="s">
        <v>87</v>
      </c>
      <c r="AY147" s="234" t="s">
        <v>166</v>
      </c>
    </row>
    <row r="148" spans="1:65" s="2" customFormat="1" ht="24" customHeight="1">
      <c r="A148" s="32"/>
      <c r="B148" s="33"/>
      <c r="C148" s="206" t="s">
        <v>234</v>
      </c>
      <c r="D148" s="206" t="s">
        <v>169</v>
      </c>
      <c r="E148" s="207" t="s">
        <v>655</v>
      </c>
      <c r="F148" s="208" t="s">
        <v>656</v>
      </c>
      <c r="G148" s="209" t="s">
        <v>172</v>
      </c>
      <c r="H148" s="210">
        <v>7.2</v>
      </c>
      <c r="I148" s="211"/>
      <c r="J148" s="211"/>
      <c r="K148" s="212">
        <f>ROUND(P148*H148,2)</f>
        <v>0</v>
      </c>
      <c r="L148" s="208" t="s">
        <v>173</v>
      </c>
      <c r="M148" s="37"/>
      <c r="N148" s="213" t="s">
        <v>1</v>
      </c>
      <c r="O148" s="214" t="s">
        <v>42</v>
      </c>
      <c r="P148" s="215">
        <f>I148+J148</f>
        <v>0</v>
      </c>
      <c r="Q148" s="215">
        <f>ROUND(I148*H148,2)</f>
        <v>0</v>
      </c>
      <c r="R148" s="215">
        <f>ROUND(J148*H148,2)</f>
        <v>0</v>
      </c>
      <c r="S148" s="68"/>
      <c r="T148" s="216">
        <f>S148*H148</f>
        <v>0</v>
      </c>
      <c r="U148" s="216">
        <v>0</v>
      </c>
      <c r="V148" s="216">
        <f>U148*H148</f>
        <v>0</v>
      </c>
      <c r="W148" s="216">
        <v>0</v>
      </c>
      <c r="X148" s="217">
        <f>W148*H148</f>
        <v>0</v>
      </c>
      <c r="Y148" s="32"/>
      <c r="Z148" s="32"/>
      <c r="AA148" s="32"/>
      <c r="AB148" s="32"/>
      <c r="AC148" s="32"/>
      <c r="AD148" s="32"/>
      <c r="AE148" s="32"/>
      <c r="AR148" s="218" t="s">
        <v>174</v>
      </c>
      <c r="AT148" s="218" t="s">
        <v>169</v>
      </c>
      <c r="AU148" s="218" t="s">
        <v>89</v>
      </c>
      <c r="AY148" s="16" t="s">
        <v>166</v>
      </c>
      <c r="BE148" s="219">
        <f>IF(O148="základní",K148,0)</f>
        <v>0</v>
      </c>
      <c r="BF148" s="219">
        <f>IF(O148="snížená",K148,0)</f>
        <v>0</v>
      </c>
      <c r="BG148" s="219">
        <f>IF(O148="zákl. přenesená",K148,0)</f>
        <v>0</v>
      </c>
      <c r="BH148" s="219">
        <f>IF(O148="sníž. přenesená",K148,0)</f>
        <v>0</v>
      </c>
      <c r="BI148" s="219">
        <f>IF(O148="nulová",K148,0)</f>
        <v>0</v>
      </c>
      <c r="BJ148" s="16" t="s">
        <v>87</v>
      </c>
      <c r="BK148" s="219">
        <f>ROUND(P148*H148,2)</f>
        <v>0</v>
      </c>
      <c r="BL148" s="16" t="s">
        <v>174</v>
      </c>
      <c r="BM148" s="218" t="s">
        <v>959</v>
      </c>
    </row>
    <row r="149" spans="1:65" s="2" customFormat="1" ht="39">
      <c r="A149" s="32"/>
      <c r="B149" s="33"/>
      <c r="C149" s="34"/>
      <c r="D149" s="220" t="s">
        <v>176</v>
      </c>
      <c r="E149" s="34"/>
      <c r="F149" s="221" t="s">
        <v>658</v>
      </c>
      <c r="G149" s="34"/>
      <c r="H149" s="34"/>
      <c r="I149" s="113"/>
      <c r="J149" s="113"/>
      <c r="K149" s="34"/>
      <c r="L149" s="34"/>
      <c r="M149" s="37"/>
      <c r="N149" s="222"/>
      <c r="O149" s="223"/>
      <c r="P149" s="68"/>
      <c r="Q149" s="68"/>
      <c r="R149" s="68"/>
      <c r="S149" s="68"/>
      <c r="T149" s="68"/>
      <c r="U149" s="68"/>
      <c r="V149" s="68"/>
      <c r="W149" s="68"/>
      <c r="X149" s="69"/>
      <c r="Y149" s="32"/>
      <c r="Z149" s="32"/>
      <c r="AA149" s="32"/>
      <c r="AB149" s="32"/>
      <c r="AC149" s="32"/>
      <c r="AD149" s="32"/>
      <c r="AE149" s="32"/>
      <c r="AT149" s="16" t="s">
        <v>176</v>
      </c>
      <c r="AU149" s="16" t="s">
        <v>89</v>
      </c>
    </row>
    <row r="150" spans="1:65" s="2" customFormat="1" ht="24" customHeight="1">
      <c r="A150" s="32"/>
      <c r="B150" s="33"/>
      <c r="C150" s="206" t="s">
        <v>240</v>
      </c>
      <c r="D150" s="206" t="s">
        <v>169</v>
      </c>
      <c r="E150" s="207" t="s">
        <v>720</v>
      </c>
      <c r="F150" s="208" t="s">
        <v>721</v>
      </c>
      <c r="G150" s="209" t="s">
        <v>207</v>
      </c>
      <c r="H150" s="210">
        <v>12.5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960</v>
      </c>
    </row>
    <row r="151" spans="1:65" s="2" customFormat="1" ht="48.75">
      <c r="A151" s="32"/>
      <c r="B151" s="33"/>
      <c r="C151" s="34"/>
      <c r="D151" s="220" t="s">
        <v>176</v>
      </c>
      <c r="E151" s="34"/>
      <c r="F151" s="221" t="s">
        <v>723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724</v>
      </c>
      <c r="G152" s="225"/>
      <c r="H152" s="228">
        <v>12.5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46" t="s">
        <v>246</v>
      </c>
      <c r="D153" s="246" t="s">
        <v>330</v>
      </c>
      <c r="E153" s="247" t="s">
        <v>331</v>
      </c>
      <c r="F153" s="248" t="s">
        <v>332</v>
      </c>
      <c r="G153" s="249" t="s">
        <v>198</v>
      </c>
      <c r="H153" s="250">
        <v>21.25</v>
      </c>
      <c r="I153" s="251"/>
      <c r="J153" s="252"/>
      <c r="K153" s="253">
        <f>ROUND(P153*H153,2)</f>
        <v>0</v>
      </c>
      <c r="L153" s="248" t="s">
        <v>173</v>
      </c>
      <c r="M153" s="254"/>
      <c r="N153" s="255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1</v>
      </c>
      <c r="V153" s="216">
        <f>U153*H153</f>
        <v>21.25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217</v>
      </c>
      <c r="AT153" s="218" t="s">
        <v>330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961</v>
      </c>
    </row>
    <row r="154" spans="1:65" s="2" customFormat="1" ht="11.25">
      <c r="A154" s="32"/>
      <c r="B154" s="33"/>
      <c r="C154" s="34"/>
      <c r="D154" s="220" t="s">
        <v>176</v>
      </c>
      <c r="E154" s="34"/>
      <c r="F154" s="221" t="s">
        <v>332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13" customFormat="1" ht="11.25">
      <c r="B155" s="224"/>
      <c r="C155" s="225"/>
      <c r="D155" s="220" t="s">
        <v>178</v>
      </c>
      <c r="E155" s="226" t="s">
        <v>1</v>
      </c>
      <c r="F155" s="227" t="s">
        <v>727</v>
      </c>
      <c r="G155" s="225"/>
      <c r="H155" s="228">
        <v>21.25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AT155" s="234" t="s">
        <v>178</v>
      </c>
      <c r="AU155" s="234" t="s">
        <v>89</v>
      </c>
      <c r="AV155" s="13" t="s">
        <v>89</v>
      </c>
      <c r="AW155" s="13" t="s">
        <v>5</v>
      </c>
      <c r="AX155" s="13" t="s">
        <v>87</v>
      </c>
      <c r="AY155" s="234" t="s">
        <v>166</v>
      </c>
    </row>
    <row r="156" spans="1:65" s="2" customFormat="1" ht="24" customHeight="1">
      <c r="A156" s="32"/>
      <c r="B156" s="33"/>
      <c r="C156" s="246" t="s">
        <v>251</v>
      </c>
      <c r="D156" s="246" t="s">
        <v>330</v>
      </c>
      <c r="E156" s="247" t="s">
        <v>580</v>
      </c>
      <c r="F156" s="248" t="s">
        <v>581</v>
      </c>
      <c r="G156" s="249" t="s">
        <v>193</v>
      </c>
      <c r="H156" s="250">
        <v>23</v>
      </c>
      <c r="I156" s="251"/>
      <c r="J156" s="252"/>
      <c r="K156" s="253">
        <f>ROUND(P156*H156,2)</f>
        <v>0</v>
      </c>
      <c r="L156" s="248" t="s">
        <v>1</v>
      </c>
      <c r="M156" s="254"/>
      <c r="N156" s="255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6.3E-2</v>
      </c>
      <c r="V156" s="216">
        <f>U156*H156</f>
        <v>1.4490000000000001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217</v>
      </c>
      <c r="AT156" s="218" t="s">
        <v>330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962</v>
      </c>
    </row>
    <row r="157" spans="1:65" s="2" customFormat="1" ht="11.25">
      <c r="A157" s="32"/>
      <c r="B157" s="33"/>
      <c r="C157" s="34"/>
      <c r="D157" s="220" t="s">
        <v>176</v>
      </c>
      <c r="E157" s="34"/>
      <c r="F157" s="221" t="s">
        <v>581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46" t="s">
        <v>9</v>
      </c>
      <c r="D158" s="246" t="s">
        <v>330</v>
      </c>
      <c r="E158" s="247" t="s">
        <v>417</v>
      </c>
      <c r="F158" s="248" t="s">
        <v>418</v>
      </c>
      <c r="G158" s="249" t="s">
        <v>193</v>
      </c>
      <c r="H158" s="250">
        <v>46</v>
      </c>
      <c r="I158" s="251"/>
      <c r="J158" s="252"/>
      <c r="K158" s="253">
        <f>ROUND(P158*H158,2)</f>
        <v>0</v>
      </c>
      <c r="L158" s="248" t="s">
        <v>173</v>
      </c>
      <c r="M158" s="254"/>
      <c r="N158" s="255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8.5199999999999998E-3</v>
      </c>
      <c r="V158" s="216">
        <f>U158*H158</f>
        <v>0.39191999999999999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217</v>
      </c>
      <c r="AT158" s="218" t="s">
        <v>330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963</v>
      </c>
    </row>
    <row r="159" spans="1:65" s="2" customFormat="1" ht="11.25">
      <c r="A159" s="32"/>
      <c r="B159" s="33"/>
      <c r="C159" s="34"/>
      <c r="D159" s="220" t="s">
        <v>176</v>
      </c>
      <c r="E159" s="34"/>
      <c r="F159" s="221" t="s">
        <v>418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260</v>
      </c>
      <c r="D160" s="246" t="s">
        <v>330</v>
      </c>
      <c r="E160" s="247" t="s">
        <v>354</v>
      </c>
      <c r="F160" s="248" t="s">
        <v>355</v>
      </c>
      <c r="G160" s="249" t="s">
        <v>193</v>
      </c>
      <c r="H160" s="250">
        <v>184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5.1999999999999995E-4</v>
      </c>
      <c r="V160" s="216">
        <f>U160*H160</f>
        <v>9.5679999999999987E-2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964</v>
      </c>
    </row>
    <row r="161" spans="1:65" s="2" customFormat="1" ht="11.25">
      <c r="A161" s="32"/>
      <c r="B161" s="33"/>
      <c r="C161" s="34"/>
      <c r="D161" s="220" t="s">
        <v>176</v>
      </c>
      <c r="E161" s="34"/>
      <c r="F161" s="221" t="s">
        <v>355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2" customFormat="1" ht="24" customHeight="1">
      <c r="A162" s="32"/>
      <c r="B162" s="33"/>
      <c r="C162" s="246" t="s">
        <v>265</v>
      </c>
      <c r="D162" s="246" t="s">
        <v>330</v>
      </c>
      <c r="E162" s="247" t="s">
        <v>362</v>
      </c>
      <c r="F162" s="248" t="s">
        <v>363</v>
      </c>
      <c r="G162" s="249" t="s">
        <v>193</v>
      </c>
      <c r="H162" s="250">
        <v>184</v>
      </c>
      <c r="I162" s="251"/>
      <c r="J162" s="252"/>
      <c r="K162" s="253">
        <f>ROUND(P162*H162,2)</f>
        <v>0</v>
      </c>
      <c r="L162" s="248" t="s">
        <v>173</v>
      </c>
      <c r="M162" s="254"/>
      <c r="N162" s="255" t="s">
        <v>1</v>
      </c>
      <c r="O162" s="214" t="s">
        <v>42</v>
      </c>
      <c r="P162" s="215">
        <f>I162+J162</f>
        <v>0</v>
      </c>
      <c r="Q162" s="215">
        <f>ROUND(I162*H162,2)</f>
        <v>0</v>
      </c>
      <c r="R162" s="215">
        <f>ROUND(J162*H162,2)</f>
        <v>0</v>
      </c>
      <c r="S162" s="68"/>
      <c r="T162" s="216">
        <f>S162*H162</f>
        <v>0</v>
      </c>
      <c r="U162" s="216">
        <v>9.0000000000000006E-5</v>
      </c>
      <c r="V162" s="216">
        <f>U162*H162</f>
        <v>1.6560000000000002E-2</v>
      </c>
      <c r="W162" s="216">
        <v>0</v>
      </c>
      <c r="X162" s="217">
        <f>W162*H162</f>
        <v>0</v>
      </c>
      <c r="Y162" s="32"/>
      <c r="Z162" s="32"/>
      <c r="AA162" s="32"/>
      <c r="AB162" s="32"/>
      <c r="AC162" s="32"/>
      <c r="AD162" s="32"/>
      <c r="AE162" s="32"/>
      <c r="AR162" s="218" t="s">
        <v>217</v>
      </c>
      <c r="AT162" s="218" t="s">
        <v>330</v>
      </c>
      <c r="AU162" s="218" t="s">
        <v>89</v>
      </c>
      <c r="AY162" s="16" t="s">
        <v>166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6" t="s">
        <v>87</v>
      </c>
      <c r="BK162" s="219">
        <f>ROUND(P162*H162,2)</f>
        <v>0</v>
      </c>
      <c r="BL162" s="16" t="s">
        <v>174</v>
      </c>
      <c r="BM162" s="218" t="s">
        <v>965</v>
      </c>
    </row>
    <row r="163" spans="1:65" s="2" customFormat="1" ht="11.25">
      <c r="A163" s="32"/>
      <c r="B163" s="33"/>
      <c r="C163" s="34"/>
      <c r="D163" s="220" t="s">
        <v>176</v>
      </c>
      <c r="E163" s="34"/>
      <c r="F163" s="221" t="s">
        <v>363</v>
      </c>
      <c r="G163" s="34"/>
      <c r="H163" s="34"/>
      <c r="I163" s="113"/>
      <c r="J163" s="113"/>
      <c r="K163" s="34"/>
      <c r="L163" s="34"/>
      <c r="M163" s="37"/>
      <c r="N163" s="222"/>
      <c r="O163" s="223"/>
      <c r="P163" s="68"/>
      <c r="Q163" s="68"/>
      <c r="R163" s="68"/>
      <c r="S163" s="68"/>
      <c r="T163" s="68"/>
      <c r="U163" s="68"/>
      <c r="V163" s="68"/>
      <c r="W163" s="68"/>
      <c r="X163" s="69"/>
      <c r="Y163" s="32"/>
      <c r="Z163" s="32"/>
      <c r="AA163" s="32"/>
      <c r="AB163" s="32"/>
      <c r="AC163" s="32"/>
      <c r="AD163" s="32"/>
      <c r="AE163" s="32"/>
      <c r="AT163" s="16" t="s">
        <v>176</v>
      </c>
      <c r="AU163" s="16" t="s">
        <v>89</v>
      </c>
    </row>
    <row r="164" spans="1:65" s="2" customFormat="1" ht="24" customHeight="1">
      <c r="A164" s="32"/>
      <c r="B164" s="33"/>
      <c r="C164" s="246" t="s">
        <v>270</v>
      </c>
      <c r="D164" s="246" t="s">
        <v>330</v>
      </c>
      <c r="E164" s="247" t="s">
        <v>665</v>
      </c>
      <c r="F164" s="248" t="s">
        <v>666</v>
      </c>
      <c r="G164" s="249" t="s">
        <v>193</v>
      </c>
      <c r="H164" s="250">
        <v>52</v>
      </c>
      <c r="I164" s="251"/>
      <c r="J164" s="252"/>
      <c r="K164" s="253">
        <f>ROUND(P164*H164,2)</f>
        <v>0</v>
      </c>
      <c r="L164" s="248" t="s">
        <v>173</v>
      </c>
      <c r="M164" s="254"/>
      <c r="N164" s="255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1.23E-3</v>
      </c>
      <c r="V164" s="216">
        <f>U164*H164</f>
        <v>6.3960000000000003E-2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217</v>
      </c>
      <c r="AT164" s="218" t="s">
        <v>330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966</v>
      </c>
    </row>
    <row r="165" spans="1:65" s="2" customFormat="1" ht="19.5">
      <c r="A165" s="32"/>
      <c r="B165" s="33"/>
      <c r="C165" s="34"/>
      <c r="D165" s="220" t="s">
        <v>176</v>
      </c>
      <c r="E165" s="34"/>
      <c r="F165" s="221" t="s">
        <v>666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2" customFormat="1" ht="24" customHeight="1">
      <c r="A166" s="32"/>
      <c r="B166" s="33"/>
      <c r="C166" s="246" t="s">
        <v>275</v>
      </c>
      <c r="D166" s="246" t="s">
        <v>330</v>
      </c>
      <c r="E166" s="247" t="s">
        <v>375</v>
      </c>
      <c r="F166" s="248" t="s">
        <v>376</v>
      </c>
      <c r="G166" s="249" t="s">
        <v>193</v>
      </c>
      <c r="H166" s="250">
        <v>40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1.23E-3</v>
      </c>
      <c r="V166" s="216">
        <f>U166*H166</f>
        <v>4.9200000000000001E-2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967</v>
      </c>
    </row>
    <row r="167" spans="1:65" s="2" customFormat="1" ht="19.5">
      <c r="A167" s="32"/>
      <c r="B167" s="33"/>
      <c r="C167" s="34"/>
      <c r="D167" s="220" t="s">
        <v>176</v>
      </c>
      <c r="E167" s="34"/>
      <c r="F167" s="221" t="s">
        <v>376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2" customFormat="1" ht="24" customHeight="1">
      <c r="A168" s="32"/>
      <c r="B168" s="33"/>
      <c r="C168" s="246" t="s">
        <v>280</v>
      </c>
      <c r="D168" s="246" t="s">
        <v>330</v>
      </c>
      <c r="E168" s="247" t="s">
        <v>379</v>
      </c>
      <c r="F168" s="248" t="s">
        <v>380</v>
      </c>
      <c r="G168" s="249" t="s">
        <v>193</v>
      </c>
      <c r="H168" s="250">
        <v>46</v>
      </c>
      <c r="I168" s="251"/>
      <c r="J168" s="252"/>
      <c r="K168" s="253">
        <f>ROUND(P168*H168,2)</f>
        <v>0</v>
      </c>
      <c r="L168" s="248" t="s">
        <v>173</v>
      </c>
      <c r="M168" s="254"/>
      <c r="N168" s="255" t="s">
        <v>1</v>
      </c>
      <c r="O168" s="214" t="s">
        <v>42</v>
      </c>
      <c r="P168" s="215">
        <f>I168+J168</f>
        <v>0</v>
      </c>
      <c r="Q168" s="215">
        <f>ROUND(I168*H168,2)</f>
        <v>0</v>
      </c>
      <c r="R168" s="215">
        <f>ROUND(J168*H168,2)</f>
        <v>0</v>
      </c>
      <c r="S168" s="68"/>
      <c r="T168" s="216">
        <f>S168*H168</f>
        <v>0</v>
      </c>
      <c r="U168" s="216">
        <v>1.8000000000000001E-4</v>
      </c>
      <c r="V168" s="216">
        <f>U168*H168</f>
        <v>8.2800000000000009E-3</v>
      </c>
      <c r="W168" s="216">
        <v>0</v>
      </c>
      <c r="X168" s="217">
        <f>W168*H168</f>
        <v>0</v>
      </c>
      <c r="Y168" s="32"/>
      <c r="Z168" s="32"/>
      <c r="AA168" s="32"/>
      <c r="AB168" s="32"/>
      <c r="AC168" s="32"/>
      <c r="AD168" s="32"/>
      <c r="AE168" s="32"/>
      <c r="AR168" s="218" t="s">
        <v>217</v>
      </c>
      <c r="AT168" s="218" t="s">
        <v>330</v>
      </c>
      <c r="AU168" s="218" t="s">
        <v>89</v>
      </c>
      <c r="AY168" s="16" t="s">
        <v>166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6" t="s">
        <v>87</v>
      </c>
      <c r="BK168" s="219">
        <f>ROUND(P168*H168,2)</f>
        <v>0</v>
      </c>
      <c r="BL168" s="16" t="s">
        <v>174</v>
      </c>
      <c r="BM168" s="218" t="s">
        <v>968</v>
      </c>
    </row>
    <row r="169" spans="1:65" s="2" customFormat="1" ht="11.25">
      <c r="A169" s="32"/>
      <c r="B169" s="33"/>
      <c r="C169" s="34"/>
      <c r="D169" s="220" t="s">
        <v>176</v>
      </c>
      <c r="E169" s="34"/>
      <c r="F169" s="221" t="s">
        <v>380</v>
      </c>
      <c r="G169" s="34"/>
      <c r="H169" s="34"/>
      <c r="I169" s="113"/>
      <c r="J169" s="113"/>
      <c r="K169" s="34"/>
      <c r="L169" s="34"/>
      <c r="M169" s="37"/>
      <c r="N169" s="222"/>
      <c r="O169" s="223"/>
      <c r="P169" s="68"/>
      <c r="Q169" s="68"/>
      <c r="R169" s="68"/>
      <c r="S169" s="68"/>
      <c r="T169" s="68"/>
      <c r="U169" s="68"/>
      <c r="V169" s="68"/>
      <c r="W169" s="68"/>
      <c r="X169" s="69"/>
      <c r="Y169" s="32"/>
      <c r="Z169" s="32"/>
      <c r="AA169" s="32"/>
      <c r="AB169" s="32"/>
      <c r="AC169" s="32"/>
      <c r="AD169" s="32"/>
      <c r="AE169" s="32"/>
      <c r="AT169" s="16" t="s">
        <v>176</v>
      </c>
      <c r="AU169" s="16" t="s">
        <v>89</v>
      </c>
    </row>
    <row r="170" spans="1:65" s="2" customFormat="1" ht="24" customHeight="1">
      <c r="A170" s="32"/>
      <c r="B170" s="33"/>
      <c r="C170" s="246" t="s">
        <v>8</v>
      </c>
      <c r="D170" s="246" t="s">
        <v>330</v>
      </c>
      <c r="E170" s="247" t="s">
        <v>383</v>
      </c>
      <c r="F170" s="248" t="s">
        <v>384</v>
      </c>
      <c r="G170" s="249" t="s">
        <v>193</v>
      </c>
      <c r="H170" s="250">
        <v>46</v>
      </c>
      <c r="I170" s="251"/>
      <c r="J170" s="252"/>
      <c r="K170" s="253">
        <f>ROUND(P170*H170,2)</f>
        <v>0</v>
      </c>
      <c r="L170" s="248" t="s">
        <v>173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9.0000000000000006E-5</v>
      </c>
      <c r="V170" s="216">
        <f>U170*H170</f>
        <v>4.1400000000000005E-3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969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384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24" customHeight="1">
      <c r="A172" s="32"/>
      <c r="B172" s="33"/>
      <c r="C172" s="246" t="s">
        <v>291</v>
      </c>
      <c r="D172" s="246" t="s">
        <v>330</v>
      </c>
      <c r="E172" s="247" t="s">
        <v>391</v>
      </c>
      <c r="F172" s="248" t="s">
        <v>392</v>
      </c>
      <c r="G172" s="249" t="s">
        <v>193</v>
      </c>
      <c r="H172" s="250">
        <v>8</v>
      </c>
      <c r="I172" s="251"/>
      <c r="J172" s="252"/>
      <c r="K172" s="253">
        <f>ROUND(P172*H172,2)</f>
        <v>0</v>
      </c>
      <c r="L172" s="248" t="s">
        <v>173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1.162E-2</v>
      </c>
      <c r="V172" s="216">
        <f>U172*H172</f>
        <v>9.2960000000000001E-2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970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392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296</v>
      </c>
      <c r="D174" s="246" t="s">
        <v>330</v>
      </c>
      <c r="E174" s="247" t="s">
        <v>395</v>
      </c>
      <c r="F174" s="248" t="s">
        <v>396</v>
      </c>
      <c r="G174" s="249" t="s">
        <v>193</v>
      </c>
      <c r="H174" s="250">
        <v>16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5.2999999999999998E-4</v>
      </c>
      <c r="V174" s="216">
        <f>U174*H174</f>
        <v>8.4799999999999997E-3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971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396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302</v>
      </c>
      <c r="D176" s="246" t="s">
        <v>330</v>
      </c>
      <c r="E176" s="247" t="s">
        <v>399</v>
      </c>
      <c r="F176" s="248" t="s">
        <v>400</v>
      </c>
      <c r="G176" s="249" t="s">
        <v>193</v>
      </c>
      <c r="H176" s="250">
        <v>16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1.2E-4</v>
      </c>
      <c r="V176" s="216">
        <f>U176*H176</f>
        <v>1.92E-3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972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400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308</v>
      </c>
      <c r="D178" s="246" t="s">
        <v>330</v>
      </c>
      <c r="E178" s="247" t="s">
        <v>362</v>
      </c>
      <c r="F178" s="248" t="s">
        <v>363</v>
      </c>
      <c r="G178" s="249" t="s">
        <v>193</v>
      </c>
      <c r="H178" s="250">
        <v>16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9.0000000000000006E-5</v>
      </c>
      <c r="V178" s="216">
        <f>U178*H178</f>
        <v>1.4400000000000001E-3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973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363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314</v>
      </c>
      <c r="D180" s="246" t="s">
        <v>330</v>
      </c>
      <c r="E180" s="247" t="s">
        <v>675</v>
      </c>
      <c r="F180" s="248" t="s">
        <v>676</v>
      </c>
      <c r="G180" s="249" t="s">
        <v>198</v>
      </c>
      <c r="H180" s="250">
        <v>5.88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1</v>
      </c>
      <c r="V180" s="216">
        <f>U180*H180</f>
        <v>5.88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974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676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319</v>
      </c>
      <c r="D182" s="246" t="s">
        <v>330</v>
      </c>
      <c r="E182" s="247" t="s">
        <v>678</v>
      </c>
      <c r="F182" s="248" t="s">
        <v>679</v>
      </c>
      <c r="G182" s="249" t="s">
        <v>198</v>
      </c>
      <c r="H182" s="250">
        <v>5.88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1</v>
      </c>
      <c r="V182" s="216">
        <f>U182*H182</f>
        <v>5.88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975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679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324</v>
      </c>
      <c r="D184" s="246" t="s">
        <v>330</v>
      </c>
      <c r="E184" s="247" t="s">
        <v>681</v>
      </c>
      <c r="F184" s="248" t="s">
        <v>682</v>
      </c>
      <c r="G184" s="249" t="s">
        <v>198</v>
      </c>
      <c r="H184" s="250">
        <v>6.258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1</v>
      </c>
      <c r="V184" s="216">
        <f>U184*H184</f>
        <v>6.258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976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682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2" customFormat="1" ht="24" customHeight="1">
      <c r="A186" s="32"/>
      <c r="B186" s="33"/>
      <c r="C186" s="246" t="s">
        <v>329</v>
      </c>
      <c r="D186" s="246" t="s">
        <v>330</v>
      </c>
      <c r="E186" s="247" t="s">
        <v>684</v>
      </c>
      <c r="F186" s="248" t="s">
        <v>685</v>
      </c>
      <c r="G186" s="249" t="s">
        <v>172</v>
      </c>
      <c r="H186" s="250">
        <v>12</v>
      </c>
      <c r="I186" s="251"/>
      <c r="J186" s="252"/>
      <c r="K186" s="253">
        <f>ROUND(P186*H186,2)</f>
        <v>0</v>
      </c>
      <c r="L186" s="248" t="s">
        <v>173</v>
      </c>
      <c r="M186" s="254"/>
      <c r="N186" s="255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217</v>
      </c>
      <c r="AT186" s="218" t="s">
        <v>330</v>
      </c>
      <c r="AU186" s="218" t="s">
        <v>89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174</v>
      </c>
      <c r="BM186" s="218" t="s">
        <v>977</v>
      </c>
    </row>
    <row r="187" spans="1:65" s="2" customFormat="1" ht="11.25">
      <c r="A187" s="32"/>
      <c r="B187" s="33"/>
      <c r="C187" s="34"/>
      <c r="D187" s="220" t="s">
        <v>176</v>
      </c>
      <c r="E187" s="34"/>
      <c r="F187" s="221" t="s">
        <v>685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89</v>
      </c>
    </row>
    <row r="188" spans="1:65" s="2" customFormat="1" ht="24" customHeight="1">
      <c r="A188" s="32"/>
      <c r="B188" s="33"/>
      <c r="C188" s="246" t="s">
        <v>335</v>
      </c>
      <c r="D188" s="246" t="s">
        <v>330</v>
      </c>
      <c r="E188" s="247" t="s">
        <v>687</v>
      </c>
      <c r="F188" s="248" t="s">
        <v>688</v>
      </c>
      <c r="G188" s="249" t="s">
        <v>193</v>
      </c>
      <c r="H188" s="250">
        <v>1</v>
      </c>
      <c r="I188" s="251"/>
      <c r="J188" s="252"/>
      <c r="K188" s="253">
        <f>ROUND(P188*H188,2)</f>
        <v>0</v>
      </c>
      <c r="L188" s="248" t="s">
        <v>173</v>
      </c>
      <c r="M188" s="254"/>
      <c r="N188" s="255" t="s">
        <v>1</v>
      </c>
      <c r="O188" s="214" t="s">
        <v>42</v>
      </c>
      <c r="P188" s="215">
        <f>I188+J188</f>
        <v>0</v>
      </c>
      <c r="Q188" s="215">
        <f>ROUND(I188*H188,2)</f>
        <v>0</v>
      </c>
      <c r="R188" s="215">
        <f>ROUND(J188*H188,2)</f>
        <v>0</v>
      </c>
      <c r="S188" s="68"/>
      <c r="T188" s="216">
        <f>S188*H188</f>
        <v>0</v>
      </c>
      <c r="U188" s="216">
        <v>1.3</v>
      </c>
      <c r="V188" s="216">
        <f>U188*H188</f>
        <v>1.3</v>
      </c>
      <c r="W188" s="216">
        <v>0</v>
      </c>
      <c r="X188" s="217">
        <f>W188*H188</f>
        <v>0</v>
      </c>
      <c r="Y188" s="32"/>
      <c r="Z188" s="32"/>
      <c r="AA188" s="32"/>
      <c r="AB188" s="32"/>
      <c r="AC188" s="32"/>
      <c r="AD188" s="32"/>
      <c r="AE188" s="32"/>
      <c r="AR188" s="218" t="s">
        <v>217</v>
      </c>
      <c r="AT188" s="218" t="s">
        <v>330</v>
      </c>
      <c r="AU188" s="218" t="s">
        <v>89</v>
      </c>
      <c r="AY188" s="16" t="s">
        <v>166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6" t="s">
        <v>87</v>
      </c>
      <c r="BK188" s="219">
        <f>ROUND(P188*H188,2)</f>
        <v>0</v>
      </c>
      <c r="BL188" s="16" t="s">
        <v>174</v>
      </c>
      <c r="BM188" s="218" t="s">
        <v>978</v>
      </c>
    </row>
    <row r="189" spans="1:65" s="2" customFormat="1" ht="11.25">
      <c r="A189" s="32"/>
      <c r="B189" s="33"/>
      <c r="C189" s="34"/>
      <c r="D189" s="220" t="s">
        <v>176</v>
      </c>
      <c r="E189" s="34"/>
      <c r="F189" s="221" t="s">
        <v>688</v>
      </c>
      <c r="G189" s="34"/>
      <c r="H189" s="34"/>
      <c r="I189" s="113"/>
      <c r="J189" s="113"/>
      <c r="K189" s="34"/>
      <c r="L189" s="34"/>
      <c r="M189" s="37"/>
      <c r="N189" s="222"/>
      <c r="O189" s="223"/>
      <c r="P189" s="68"/>
      <c r="Q189" s="68"/>
      <c r="R189" s="68"/>
      <c r="S189" s="68"/>
      <c r="T189" s="68"/>
      <c r="U189" s="68"/>
      <c r="V189" s="68"/>
      <c r="W189" s="68"/>
      <c r="X189" s="69"/>
      <c r="Y189" s="32"/>
      <c r="Z189" s="32"/>
      <c r="AA189" s="32"/>
      <c r="AB189" s="32"/>
      <c r="AC189" s="32"/>
      <c r="AD189" s="32"/>
      <c r="AE189" s="32"/>
      <c r="AT189" s="16" t="s">
        <v>176</v>
      </c>
      <c r="AU189" s="16" t="s">
        <v>89</v>
      </c>
    </row>
    <row r="190" spans="1:65" s="12" customFormat="1" ht="25.9" customHeight="1">
      <c r="B190" s="189"/>
      <c r="C190" s="190"/>
      <c r="D190" s="191" t="s">
        <v>78</v>
      </c>
      <c r="E190" s="192" t="s">
        <v>457</v>
      </c>
      <c r="F190" s="192" t="s">
        <v>458</v>
      </c>
      <c r="G190" s="190"/>
      <c r="H190" s="190"/>
      <c r="I190" s="193"/>
      <c r="J190" s="193"/>
      <c r="K190" s="194">
        <f>BK190</f>
        <v>0</v>
      </c>
      <c r="L190" s="190"/>
      <c r="M190" s="195"/>
      <c r="N190" s="196"/>
      <c r="O190" s="197"/>
      <c r="P190" s="197"/>
      <c r="Q190" s="198">
        <f>SUM(Q191:Q218)</f>
        <v>0</v>
      </c>
      <c r="R190" s="198">
        <f>SUM(R191:R218)</f>
        <v>0</v>
      </c>
      <c r="S190" s="197"/>
      <c r="T190" s="199">
        <f>SUM(T191:T218)</f>
        <v>0</v>
      </c>
      <c r="U190" s="197"/>
      <c r="V190" s="199">
        <f>SUM(V191:V218)</f>
        <v>0</v>
      </c>
      <c r="W190" s="197"/>
      <c r="X190" s="200">
        <f>SUM(X191:X218)</f>
        <v>0</v>
      </c>
      <c r="AR190" s="201" t="s">
        <v>174</v>
      </c>
      <c r="AT190" s="202" t="s">
        <v>78</v>
      </c>
      <c r="AU190" s="202" t="s">
        <v>79</v>
      </c>
      <c r="AY190" s="201" t="s">
        <v>166</v>
      </c>
      <c r="BK190" s="203">
        <f>SUM(BK191:BK218)</f>
        <v>0</v>
      </c>
    </row>
    <row r="191" spans="1:65" s="2" customFormat="1" ht="24" customHeight="1">
      <c r="A191" s="32"/>
      <c r="B191" s="33"/>
      <c r="C191" s="206" t="s">
        <v>340</v>
      </c>
      <c r="D191" s="206" t="s">
        <v>169</v>
      </c>
      <c r="E191" s="207" t="s">
        <v>478</v>
      </c>
      <c r="F191" s="208" t="s">
        <v>479</v>
      </c>
      <c r="G191" s="209" t="s">
        <v>198</v>
      </c>
      <c r="H191" s="210">
        <v>1.2E-2</v>
      </c>
      <c r="I191" s="211"/>
      <c r="J191" s="211"/>
      <c r="K191" s="212">
        <f>ROUND(P191*H191,2)</f>
        <v>0</v>
      </c>
      <c r="L191" s="208" t="s">
        <v>173</v>
      </c>
      <c r="M191" s="37"/>
      <c r="N191" s="213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462</v>
      </c>
      <c r="AT191" s="218" t="s">
        <v>169</v>
      </c>
      <c r="AU191" s="218" t="s">
        <v>87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462</v>
      </c>
      <c r="BM191" s="218" t="s">
        <v>979</v>
      </c>
    </row>
    <row r="192" spans="1:65" s="2" customFormat="1" ht="48.75">
      <c r="A192" s="32"/>
      <c r="B192" s="33"/>
      <c r="C192" s="34"/>
      <c r="D192" s="220" t="s">
        <v>176</v>
      </c>
      <c r="E192" s="34"/>
      <c r="F192" s="221" t="s">
        <v>481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87</v>
      </c>
    </row>
    <row r="193" spans="1:65" s="2" customFormat="1" ht="24" customHeight="1">
      <c r="A193" s="32"/>
      <c r="B193" s="33"/>
      <c r="C193" s="206" t="s">
        <v>345</v>
      </c>
      <c r="D193" s="206" t="s">
        <v>169</v>
      </c>
      <c r="E193" s="207" t="s">
        <v>599</v>
      </c>
      <c r="F193" s="208" t="s">
        <v>600</v>
      </c>
      <c r="G193" s="209" t="s">
        <v>198</v>
      </c>
      <c r="H193" s="210">
        <v>35.997</v>
      </c>
      <c r="I193" s="211"/>
      <c r="J193" s="211"/>
      <c r="K193" s="212">
        <f>ROUND(P193*H193,2)</f>
        <v>0</v>
      </c>
      <c r="L193" s="208" t="s">
        <v>173</v>
      </c>
      <c r="M193" s="37"/>
      <c r="N193" s="213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</v>
      </c>
      <c r="V193" s="216">
        <f>U193*H193</f>
        <v>0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462</v>
      </c>
      <c r="AT193" s="218" t="s">
        <v>169</v>
      </c>
      <c r="AU193" s="218" t="s">
        <v>87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462</v>
      </c>
      <c r="BM193" s="218" t="s">
        <v>980</v>
      </c>
    </row>
    <row r="194" spans="1:65" s="2" customFormat="1" ht="58.5">
      <c r="A194" s="32"/>
      <c r="B194" s="33"/>
      <c r="C194" s="34"/>
      <c r="D194" s="220" t="s">
        <v>176</v>
      </c>
      <c r="E194" s="34"/>
      <c r="F194" s="221" t="s">
        <v>602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87</v>
      </c>
    </row>
    <row r="195" spans="1:65" s="13" customFormat="1" ht="11.25">
      <c r="B195" s="224"/>
      <c r="C195" s="225"/>
      <c r="D195" s="220" t="s">
        <v>178</v>
      </c>
      <c r="E195" s="226" t="s">
        <v>1</v>
      </c>
      <c r="F195" s="227" t="s">
        <v>739</v>
      </c>
      <c r="G195" s="225"/>
      <c r="H195" s="228">
        <v>22.5</v>
      </c>
      <c r="I195" s="229"/>
      <c r="J195" s="229"/>
      <c r="K195" s="225"/>
      <c r="L195" s="225"/>
      <c r="M195" s="230"/>
      <c r="N195" s="231"/>
      <c r="O195" s="232"/>
      <c r="P195" s="232"/>
      <c r="Q195" s="232"/>
      <c r="R195" s="232"/>
      <c r="S195" s="232"/>
      <c r="T195" s="232"/>
      <c r="U195" s="232"/>
      <c r="V195" s="232"/>
      <c r="W195" s="232"/>
      <c r="X195" s="233"/>
      <c r="AT195" s="234" t="s">
        <v>178</v>
      </c>
      <c r="AU195" s="234" t="s">
        <v>87</v>
      </c>
      <c r="AV195" s="13" t="s">
        <v>89</v>
      </c>
      <c r="AW195" s="13" t="s">
        <v>5</v>
      </c>
      <c r="AX195" s="13" t="s">
        <v>79</v>
      </c>
      <c r="AY195" s="234" t="s">
        <v>166</v>
      </c>
    </row>
    <row r="196" spans="1:65" s="13" customFormat="1" ht="11.25">
      <c r="B196" s="224"/>
      <c r="C196" s="225"/>
      <c r="D196" s="220" t="s">
        <v>178</v>
      </c>
      <c r="E196" s="226" t="s">
        <v>1</v>
      </c>
      <c r="F196" s="227" t="s">
        <v>981</v>
      </c>
      <c r="G196" s="225"/>
      <c r="H196" s="228">
        <v>13.497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AT196" s="234" t="s">
        <v>178</v>
      </c>
      <c r="AU196" s="234" t="s">
        <v>87</v>
      </c>
      <c r="AV196" s="13" t="s">
        <v>89</v>
      </c>
      <c r="AW196" s="13" t="s">
        <v>5</v>
      </c>
      <c r="AX196" s="13" t="s">
        <v>79</v>
      </c>
      <c r="AY196" s="234" t="s">
        <v>166</v>
      </c>
    </row>
    <row r="197" spans="1:65" s="14" customFormat="1" ht="11.25">
      <c r="B197" s="235"/>
      <c r="C197" s="236"/>
      <c r="D197" s="220" t="s">
        <v>178</v>
      </c>
      <c r="E197" s="237" t="s">
        <v>1</v>
      </c>
      <c r="F197" s="238" t="s">
        <v>203</v>
      </c>
      <c r="G197" s="236"/>
      <c r="H197" s="239">
        <v>35.997</v>
      </c>
      <c r="I197" s="240"/>
      <c r="J197" s="240"/>
      <c r="K197" s="236"/>
      <c r="L197" s="236"/>
      <c r="M197" s="241"/>
      <c r="N197" s="242"/>
      <c r="O197" s="243"/>
      <c r="P197" s="243"/>
      <c r="Q197" s="243"/>
      <c r="R197" s="243"/>
      <c r="S197" s="243"/>
      <c r="T197" s="243"/>
      <c r="U197" s="243"/>
      <c r="V197" s="243"/>
      <c r="W197" s="243"/>
      <c r="X197" s="244"/>
      <c r="AT197" s="245" t="s">
        <v>178</v>
      </c>
      <c r="AU197" s="245" t="s">
        <v>87</v>
      </c>
      <c r="AV197" s="14" t="s">
        <v>174</v>
      </c>
      <c r="AW197" s="14" t="s">
        <v>5</v>
      </c>
      <c r="AX197" s="14" t="s">
        <v>87</v>
      </c>
      <c r="AY197" s="245" t="s">
        <v>166</v>
      </c>
    </row>
    <row r="198" spans="1:65" s="2" customFormat="1" ht="24" customHeight="1">
      <c r="A198" s="32"/>
      <c r="B198" s="33"/>
      <c r="C198" s="206" t="s">
        <v>349</v>
      </c>
      <c r="D198" s="206" t="s">
        <v>169</v>
      </c>
      <c r="E198" s="207" t="s">
        <v>605</v>
      </c>
      <c r="F198" s="208" t="s">
        <v>606</v>
      </c>
      <c r="G198" s="209" t="s">
        <v>198</v>
      </c>
      <c r="H198" s="210">
        <v>1.5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982</v>
      </c>
    </row>
    <row r="199" spans="1:65" s="2" customFormat="1" ht="58.5">
      <c r="A199" s="32"/>
      <c r="B199" s="33"/>
      <c r="C199" s="34"/>
      <c r="D199" s="220" t="s">
        <v>176</v>
      </c>
      <c r="E199" s="34"/>
      <c r="F199" s="221" t="s">
        <v>608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983</v>
      </c>
      <c r="G200" s="225"/>
      <c r="H200" s="228">
        <v>1.5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353</v>
      </c>
      <c r="D201" s="206" t="s">
        <v>169</v>
      </c>
      <c r="E201" s="207" t="s">
        <v>610</v>
      </c>
      <c r="F201" s="208" t="s">
        <v>611</v>
      </c>
      <c r="G201" s="209" t="s">
        <v>198</v>
      </c>
      <c r="H201" s="210">
        <v>37.509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984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613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22.5">
      <c r="B203" s="224"/>
      <c r="C203" s="225"/>
      <c r="D203" s="220" t="s">
        <v>178</v>
      </c>
      <c r="E203" s="226" t="s">
        <v>1</v>
      </c>
      <c r="F203" s="227" t="s">
        <v>985</v>
      </c>
      <c r="G203" s="225"/>
      <c r="H203" s="228">
        <v>37.509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24" customHeight="1">
      <c r="A204" s="32"/>
      <c r="B204" s="33"/>
      <c r="C204" s="206" t="s">
        <v>357</v>
      </c>
      <c r="D204" s="206" t="s">
        <v>169</v>
      </c>
      <c r="E204" s="207" t="s">
        <v>496</v>
      </c>
      <c r="F204" s="208" t="s">
        <v>497</v>
      </c>
      <c r="G204" s="209" t="s">
        <v>198</v>
      </c>
      <c r="H204" s="210">
        <v>21.25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986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499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742</v>
      </c>
      <c r="G206" s="225"/>
      <c r="H206" s="228">
        <v>21.25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36" customHeight="1">
      <c r="A207" s="32"/>
      <c r="B207" s="33"/>
      <c r="C207" s="206" t="s">
        <v>361</v>
      </c>
      <c r="D207" s="206" t="s">
        <v>169</v>
      </c>
      <c r="E207" s="207" t="s">
        <v>502</v>
      </c>
      <c r="F207" s="208" t="s">
        <v>503</v>
      </c>
      <c r="G207" s="209" t="s">
        <v>198</v>
      </c>
      <c r="H207" s="210">
        <v>2.1840000000000002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987</v>
      </c>
    </row>
    <row r="208" spans="1:65" s="2" customFormat="1" ht="117">
      <c r="A208" s="32"/>
      <c r="B208" s="33"/>
      <c r="C208" s="34"/>
      <c r="D208" s="220" t="s">
        <v>176</v>
      </c>
      <c r="E208" s="34"/>
      <c r="F208" s="221" t="s">
        <v>505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65" s="13" customFormat="1" ht="11.25">
      <c r="B209" s="224"/>
      <c r="C209" s="225"/>
      <c r="D209" s="220" t="s">
        <v>178</v>
      </c>
      <c r="E209" s="226" t="s">
        <v>1</v>
      </c>
      <c r="F209" s="227" t="s">
        <v>743</v>
      </c>
      <c r="G209" s="225"/>
      <c r="H209" s="228">
        <v>2.1840000000000002</v>
      </c>
      <c r="I209" s="229"/>
      <c r="J209" s="229"/>
      <c r="K209" s="225"/>
      <c r="L209" s="225"/>
      <c r="M209" s="230"/>
      <c r="N209" s="231"/>
      <c r="O209" s="232"/>
      <c r="P209" s="232"/>
      <c r="Q209" s="232"/>
      <c r="R209" s="232"/>
      <c r="S209" s="232"/>
      <c r="T209" s="232"/>
      <c r="U209" s="232"/>
      <c r="V209" s="232"/>
      <c r="W209" s="232"/>
      <c r="X209" s="233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65" s="2" customFormat="1" ht="24" customHeight="1">
      <c r="A210" s="32"/>
      <c r="B210" s="33"/>
      <c r="C210" s="206" t="s">
        <v>365</v>
      </c>
      <c r="D210" s="206" t="s">
        <v>169</v>
      </c>
      <c r="E210" s="207" t="s">
        <v>701</v>
      </c>
      <c r="F210" s="208" t="s">
        <v>702</v>
      </c>
      <c r="G210" s="209" t="s">
        <v>198</v>
      </c>
      <c r="H210" s="210">
        <v>18.018000000000001</v>
      </c>
      <c r="I210" s="211"/>
      <c r="J210" s="211"/>
      <c r="K210" s="212">
        <f>ROUND(P210*H210,2)</f>
        <v>0</v>
      </c>
      <c r="L210" s="208" t="s">
        <v>173</v>
      </c>
      <c r="M210" s="37"/>
      <c r="N210" s="213" t="s">
        <v>1</v>
      </c>
      <c r="O210" s="214" t="s">
        <v>42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68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2"/>
      <c r="Z210" s="32"/>
      <c r="AA210" s="32"/>
      <c r="AB210" s="32"/>
      <c r="AC210" s="32"/>
      <c r="AD210" s="32"/>
      <c r="AE210" s="32"/>
      <c r="AR210" s="218" t="s">
        <v>462</v>
      </c>
      <c r="AT210" s="218" t="s">
        <v>169</v>
      </c>
      <c r="AU210" s="218" t="s">
        <v>87</v>
      </c>
      <c r="AY210" s="16" t="s">
        <v>166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6" t="s">
        <v>87</v>
      </c>
      <c r="BK210" s="219">
        <f>ROUND(P210*H210,2)</f>
        <v>0</v>
      </c>
      <c r="BL210" s="16" t="s">
        <v>462</v>
      </c>
      <c r="BM210" s="218" t="s">
        <v>988</v>
      </c>
    </row>
    <row r="211" spans="1:65" s="2" customFormat="1" ht="117">
      <c r="A211" s="32"/>
      <c r="B211" s="33"/>
      <c r="C211" s="34"/>
      <c r="D211" s="220" t="s">
        <v>176</v>
      </c>
      <c r="E211" s="34"/>
      <c r="F211" s="221" t="s">
        <v>704</v>
      </c>
      <c r="G211" s="34"/>
      <c r="H211" s="34"/>
      <c r="I211" s="113"/>
      <c r="J211" s="113"/>
      <c r="K211" s="34"/>
      <c r="L211" s="34"/>
      <c r="M211" s="37"/>
      <c r="N211" s="222"/>
      <c r="O211" s="223"/>
      <c r="P211" s="68"/>
      <c r="Q211" s="68"/>
      <c r="R211" s="68"/>
      <c r="S211" s="68"/>
      <c r="T211" s="68"/>
      <c r="U211" s="68"/>
      <c r="V211" s="68"/>
      <c r="W211" s="68"/>
      <c r="X211" s="69"/>
      <c r="Y211" s="32"/>
      <c r="Z211" s="32"/>
      <c r="AA211" s="32"/>
      <c r="AB211" s="32"/>
      <c r="AC211" s="32"/>
      <c r="AD211" s="32"/>
      <c r="AE211" s="32"/>
      <c r="AT211" s="16" t="s">
        <v>176</v>
      </c>
      <c r="AU211" s="16" t="s">
        <v>87</v>
      </c>
    </row>
    <row r="212" spans="1:65" s="13" customFormat="1" ht="11.25">
      <c r="B212" s="224"/>
      <c r="C212" s="225"/>
      <c r="D212" s="220" t="s">
        <v>178</v>
      </c>
      <c r="E212" s="226" t="s">
        <v>1</v>
      </c>
      <c r="F212" s="227" t="s">
        <v>989</v>
      </c>
      <c r="G212" s="225"/>
      <c r="H212" s="228">
        <v>18.018000000000001</v>
      </c>
      <c r="I212" s="229"/>
      <c r="J212" s="229"/>
      <c r="K212" s="225"/>
      <c r="L212" s="225"/>
      <c r="M212" s="230"/>
      <c r="N212" s="231"/>
      <c r="O212" s="232"/>
      <c r="P212" s="232"/>
      <c r="Q212" s="232"/>
      <c r="R212" s="232"/>
      <c r="S212" s="232"/>
      <c r="T212" s="232"/>
      <c r="U212" s="232"/>
      <c r="V212" s="232"/>
      <c r="W212" s="232"/>
      <c r="X212" s="233"/>
      <c r="AT212" s="234" t="s">
        <v>178</v>
      </c>
      <c r="AU212" s="234" t="s">
        <v>87</v>
      </c>
      <c r="AV212" s="13" t="s">
        <v>89</v>
      </c>
      <c r="AW212" s="13" t="s">
        <v>5</v>
      </c>
      <c r="AX212" s="13" t="s">
        <v>87</v>
      </c>
      <c r="AY212" s="234" t="s">
        <v>166</v>
      </c>
    </row>
    <row r="213" spans="1:65" s="2" customFormat="1" ht="36" customHeight="1">
      <c r="A213" s="32"/>
      <c r="B213" s="33"/>
      <c r="C213" s="206" t="s">
        <v>369</v>
      </c>
      <c r="D213" s="206" t="s">
        <v>169</v>
      </c>
      <c r="E213" s="207" t="s">
        <v>473</v>
      </c>
      <c r="F213" s="208" t="s">
        <v>474</v>
      </c>
      <c r="G213" s="209" t="s">
        <v>198</v>
      </c>
      <c r="H213" s="210">
        <v>1.3</v>
      </c>
      <c r="I213" s="211"/>
      <c r="J213" s="211"/>
      <c r="K213" s="212">
        <f>ROUND(P213*H213,2)</f>
        <v>0</v>
      </c>
      <c r="L213" s="208" t="s">
        <v>173</v>
      </c>
      <c r="M213" s="37"/>
      <c r="N213" s="213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0</v>
      </c>
      <c r="V213" s="216">
        <f>U213*H213</f>
        <v>0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462</v>
      </c>
      <c r="AT213" s="218" t="s">
        <v>169</v>
      </c>
      <c r="AU213" s="218" t="s">
        <v>87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462</v>
      </c>
      <c r="BM213" s="218" t="s">
        <v>990</v>
      </c>
    </row>
    <row r="214" spans="1:65" s="2" customFormat="1" ht="117">
      <c r="A214" s="32"/>
      <c r="B214" s="33"/>
      <c r="C214" s="34"/>
      <c r="D214" s="220" t="s">
        <v>176</v>
      </c>
      <c r="E214" s="34"/>
      <c r="F214" s="221" t="s">
        <v>476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87</v>
      </c>
    </row>
    <row r="215" spans="1:65" s="13" customFormat="1" ht="11.25">
      <c r="B215" s="224"/>
      <c r="C215" s="225"/>
      <c r="D215" s="220" t="s">
        <v>178</v>
      </c>
      <c r="E215" s="226" t="s">
        <v>1</v>
      </c>
      <c r="F215" s="227" t="s">
        <v>991</v>
      </c>
      <c r="G215" s="225"/>
      <c r="H215" s="228">
        <v>1.3</v>
      </c>
      <c r="I215" s="229"/>
      <c r="J215" s="229"/>
      <c r="K215" s="225"/>
      <c r="L215" s="225"/>
      <c r="M215" s="230"/>
      <c r="N215" s="231"/>
      <c r="O215" s="232"/>
      <c r="P215" s="232"/>
      <c r="Q215" s="232"/>
      <c r="R215" s="232"/>
      <c r="S215" s="232"/>
      <c r="T215" s="232"/>
      <c r="U215" s="232"/>
      <c r="V215" s="232"/>
      <c r="W215" s="232"/>
      <c r="X215" s="233"/>
      <c r="AT215" s="234" t="s">
        <v>178</v>
      </c>
      <c r="AU215" s="234" t="s">
        <v>87</v>
      </c>
      <c r="AV215" s="13" t="s">
        <v>89</v>
      </c>
      <c r="AW215" s="13" t="s">
        <v>5</v>
      </c>
      <c r="AX215" s="13" t="s">
        <v>87</v>
      </c>
      <c r="AY215" s="234" t="s">
        <v>166</v>
      </c>
    </row>
    <row r="216" spans="1:65" s="2" customFormat="1" ht="24" customHeight="1">
      <c r="A216" s="32"/>
      <c r="B216" s="33"/>
      <c r="C216" s="206" t="s">
        <v>374</v>
      </c>
      <c r="D216" s="206" t="s">
        <v>169</v>
      </c>
      <c r="E216" s="207" t="s">
        <v>520</v>
      </c>
      <c r="F216" s="208" t="s">
        <v>521</v>
      </c>
      <c r="G216" s="209" t="s">
        <v>193</v>
      </c>
      <c r="H216" s="210">
        <v>1</v>
      </c>
      <c r="I216" s="211"/>
      <c r="J216" s="211"/>
      <c r="K216" s="212">
        <f>ROUND(P216*H216,2)</f>
        <v>0</v>
      </c>
      <c r="L216" s="208" t="s">
        <v>173</v>
      </c>
      <c r="M216" s="37"/>
      <c r="N216" s="213" t="s">
        <v>1</v>
      </c>
      <c r="O216" s="214" t="s">
        <v>42</v>
      </c>
      <c r="P216" s="215">
        <f>I216+J216</f>
        <v>0</v>
      </c>
      <c r="Q216" s="215">
        <f>ROUND(I216*H216,2)</f>
        <v>0</v>
      </c>
      <c r="R216" s="215">
        <f>ROUND(J216*H216,2)</f>
        <v>0</v>
      </c>
      <c r="S216" s="68"/>
      <c r="T216" s="216">
        <f>S216*H216</f>
        <v>0</v>
      </c>
      <c r="U216" s="216">
        <v>0</v>
      </c>
      <c r="V216" s="216">
        <f>U216*H216</f>
        <v>0</v>
      </c>
      <c r="W216" s="216">
        <v>0</v>
      </c>
      <c r="X216" s="217">
        <f>W216*H216</f>
        <v>0</v>
      </c>
      <c r="Y216" s="32"/>
      <c r="Z216" s="32"/>
      <c r="AA216" s="32"/>
      <c r="AB216" s="32"/>
      <c r="AC216" s="32"/>
      <c r="AD216" s="32"/>
      <c r="AE216" s="32"/>
      <c r="AR216" s="218" t="s">
        <v>462</v>
      </c>
      <c r="AT216" s="218" t="s">
        <v>169</v>
      </c>
      <c r="AU216" s="218" t="s">
        <v>87</v>
      </c>
      <c r="AY216" s="16" t="s">
        <v>166</v>
      </c>
      <c r="BE216" s="219">
        <f>IF(O216="základní",K216,0)</f>
        <v>0</v>
      </c>
      <c r="BF216" s="219">
        <f>IF(O216="snížená",K216,0)</f>
        <v>0</v>
      </c>
      <c r="BG216" s="219">
        <f>IF(O216="zákl. přenesená",K216,0)</f>
        <v>0</v>
      </c>
      <c r="BH216" s="219">
        <f>IF(O216="sníž. přenesená",K216,0)</f>
        <v>0</v>
      </c>
      <c r="BI216" s="219">
        <f>IF(O216="nulová",K216,0)</f>
        <v>0</v>
      </c>
      <c r="BJ216" s="16" t="s">
        <v>87</v>
      </c>
      <c r="BK216" s="219">
        <f>ROUND(P216*H216,2)</f>
        <v>0</v>
      </c>
      <c r="BL216" s="16" t="s">
        <v>462</v>
      </c>
      <c r="BM216" s="218" t="s">
        <v>992</v>
      </c>
    </row>
    <row r="217" spans="1:65" s="2" customFormat="1" ht="58.5">
      <c r="A217" s="32"/>
      <c r="B217" s="33"/>
      <c r="C217" s="34"/>
      <c r="D217" s="220" t="s">
        <v>176</v>
      </c>
      <c r="E217" s="34"/>
      <c r="F217" s="221" t="s">
        <v>523</v>
      </c>
      <c r="G217" s="34"/>
      <c r="H217" s="34"/>
      <c r="I217" s="113"/>
      <c r="J217" s="113"/>
      <c r="K217" s="34"/>
      <c r="L217" s="34"/>
      <c r="M217" s="37"/>
      <c r="N217" s="222"/>
      <c r="O217" s="223"/>
      <c r="P217" s="68"/>
      <c r="Q217" s="68"/>
      <c r="R217" s="68"/>
      <c r="S217" s="68"/>
      <c r="T217" s="68"/>
      <c r="U217" s="68"/>
      <c r="V217" s="68"/>
      <c r="W217" s="68"/>
      <c r="X217" s="69"/>
      <c r="Y217" s="32"/>
      <c r="Z217" s="32"/>
      <c r="AA217" s="32"/>
      <c r="AB217" s="32"/>
      <c r="AC217" s="32"/>
      <c r="AD217" s="32"/>
      <c r="AE217" s="32"/>
      <c r="AT217" s="16" t="s">
        <v>176</v>
      </c>
      <c r="AU217" s="16" t="s">
        <v>87</v>
      </c>
    </row>
    <row r="218" spans="1:65" s="13" customFormat="1" ht="11.25">
      <c r="B218" s="224"/>
      <c r="C218" s="225"/>
      <c r="D218" s="220" t="s">
        <v>178</v>
      </c>
      <c r="E218" s="226" t="s">
        <v>1</v>
      </c>
      <c r="F218" s="227" t="s">
        <v>623</v>
      </c>
      <c r="G218" s="225"/>
      <c r="H218" s="228">
        <v>1</v>
      </c>
      <c r="I218" s="229"/>
      <c r="J218" s="229"/>
      <c r="K218" s="225"/>
      <c r="L218" s="225"/>
      <c r="M218" s="230"/>
      <c r="N218" s="256"/>
      <c r="O218" s="257"/>
      <c r="P218" s="257"/>
      <c r="Q218" s="257"/>
      <c r="R218" s="257"/>
      <c r="S218" s="257"/>
      <c r="T218" s="257"/>
      <c r="U218" s="257"/>
      <c r="V218" s="257"/>
      <c r="W218" s="257"/>
      <c r="X218" s="258"/>
      <c r="AT218" s="234" t="s">
        <v>178</v>
      </c>
      <c r="AU218" s="234" t="s">
        <v>87</v>
      </c>
      <c r="AV218" s="13" t="s">
        <v>89</v>
      </c>
      <c r="AW218" s="13" t="s">
        <v>5</v>
      </c>
      <c r="AX218" s="13" t="s">
        <v>87</v>
      </c>
      <c r="AY218" s="234" t="s">
        <v>166</v>
      </c>
    </row>
    <row r="219" spans="1:65" s="2" customFormat="1" ht="6.95" customHeight="1">
      <c r="A219" s="32"/>
      <c r="B219" s="52"/>
      <c r="C219" s="53"/>
      <c r="D219" s="53"/>
      <c r="E219" s="53"/>
      <c r="F219" s="53"/>
      <c r="G219" s="53"/>
      <c r="H219" s="53"/>
      <c r="I219" s="151"/>
      <c r="J219" s="151"/>
      <c r="K219" s="53"/>
      <c r="L219" s="53"/>
      <c r="M219" s="37"/>
      <c r="N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</row>
  </sheetData>
  <sheetProtection algorithmName="SHA-512" hashValue="VIzvsNJcLvcYLaTHrvS2XOfQXpc1eMHTtbWKRNEmUhhTOChHFxEFl47h4JtYB+LMOk4pua4bT8fNFQrPkLr7Mw==" saltValue="fynQ3U1Fkbycfb9eDVV5IAPtgOst2iiodbKHE/HxyGOzf0jsydwm3TvB4/n0By+WvCBW6YkQK7rSbdtQ28DnMg==" spinCount="100000" sheet="1" objects="1" scenarios="1" formatColumns="0" formatRows="0" autoFilter="0"/>
  <autoFilter ref="C118:L218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116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993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ROUND((SUM(BE119:BE180)),  2)</f>
        <v>0</v>
      </c>
      <c r="G35" s="32"/>
      <c r="H35" s="32"/>
      <c r="I35" s="130">
        <v>0.21</v>
      </c>
      <c r="J35" s="113"/>
      <c r="K35" s="124">
        <f>ROUND(((SUM(BE119:BE180))*I35),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ROUND((SUM(BF119:BF180)),  2)</f>
        <v>0</v>
      </c>
      <c r="G36" s="32"/>
      <c r="H36" s="32"/>
      <c r="I36" s="130">
        <v>0.15</v>
      </c>
      <c r="J36" s="113"/>
      <c r="K36" s="124">
        <f>ROUND(((SUM(BF119:BF180))*I36),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ROUND((SUM(BG119:BG180)),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ROUND((SUM(BH119:BH180)),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ROUND((SUM(BI119:BI180)),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 xml:space="preserve">SO 10 - Oprava přechodu pro pěší v žst. Třemešná ve Sl. u kol. č. 1u a 2u a výměna pražců 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Q165</f>
        <v>0</v>
      </c>
      <c r="J99" s="166">
        <f>R165</f>
        <v>0</v>
      </c>
      <c r="K99" s="167">
        <f>K165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 xml:space="preserve">SO 10 - Oprava přechodu pro pěší v žst. Třemešná ve Sl. u kol. č. 1u a 2u a výměna pražců 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Q120+Q165</f>
        <v>0</v>
      </c>
      <c r="R119" s="185">
        <f>R120+R165</f>
        <v>0</v>
      </c>
      <c r="S119" s="76"/>
      <c r="T119" s="186">
        <f>T120+T165</f>
        <v>0</v>
      </c>
      <c r="U119" s="76"/>
      <c r="V119" s="186">
        <f>V120+V165</f>
        <v>21.738923999999997</v>
      </c>
      <c r="W119" s="76"/>
      <c r="X119" s="187">
        <f>X120+X165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BK120+BK165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21.738923999999997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SUM(Q122:Q164)</f>
        <v>0</v>
      </c>
      <c r="R121" s="198">
        <f>SUM(R122:R164)</f>
        <v>0</v>
      </c>
      <c r="S121" s="197"/>
      <c r="T121" s="199">
        <f>SUM(T122:T164)</f>
        <v>0</v>
      </c>
      <c r="U121" s="197"/>
      <c r="V121" s="199">
        <f>SUM(V122:V164)</f>
        <v>21.738923999999997</v>
      </c>
      <c r="W121" s="197"/>
      <c r="X121" s="200">
        <f>SUM(X122:X164)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SUM(BK122:BK164)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710</v>
      </c>
      <c r="F122" s="208" t="s">
        <v>711</v>
      </c>
      <c r="G122" s="209" t="s">
        <v>182</v>
      </c>
      <c r="H122" s="210">
        <v>8.64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994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713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995</v>
      </c>
      <c r="G124" s="225"/>
      <c r="H124" s="228">
        <v>8.64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536</v>
      </c>
      <c r="F125" s="208" t="s">
        <v>537</v>
      </c>
      <c r="G125" s="209" t="s">
        <v>207</v>
      </c>
      <c r="H125" s="210">
        <v>5.04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996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539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997</v>
      </c>
      <c r="G127" s="225"/>
      <c r="H127" s="228">
        <v>5.04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998</v>
      </c>
      <c r="F128" s="208" t="s">
        <v>999</v>
      </c>
      <c r="G128" s="209" t="s">
        <v>172</v>
      </c>
      <c r="H128" s="210">
        <v>20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1000</v>
      </c>
    </row>
    <row r="129" spans="1:65" s="2" customFormat="1" ht="68.25">
      <c r="A129" s="32"/>
      <c r="B129" s="33"/>
      <c r="C129" s="34"/>
      <c r="D129" s="220" t="s">
        <v>176</v>
      </c>
      <c r="E129" s="34"/>
      <c r="F129" s="221" t="s">
        <v>1001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13" customFormat="1" ht="11.25">
      <c r="B130" s="224"/>
      <c r="C130" s="225"/>
      <c r="D130" s="220" t="s">
        <v>178</v>
      </c>
      <c r="E130" s="226" t="s">
        <v>1</v>
      </c>
      <c r="F130" s="227" t="s">
        <v>1002</v>
      </c>
      <c r="G130" s="225"/>
      <c r="H130" s="228">
        <v>20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AT130" s="234" t="s">
        <v>178</v>
      </c>
      <c r="AU130" s="234" t="s">
        <v>89</v>
      </c>
      <c r="AV130" s="13" t="s">
        <v>89</v>
      </c>
      <c r="AW130" s="13" t="s">
        <v>5</v>
      </c>
      <c r="AX130" s="13" t="s">
        <v>87</v>
      </c>
      <c r="AY130" s="234" t="s">
        <v>166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1003</v>
      </c>
      <c r="F131" s="208" t="s">
        <v>1004</v>
      </c>
      <c r="G131" s="209" t="s">
        <v>305</v>
      </c>
      <c r="H131" s="210">
        <v>8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1005</v>
      </c>
    </row>
    <row r="132" spans="1:65" s="2" customFormat="1" ht="68.25">
      <c r="A132" s="32"/>
      <c r="B132" s="33"/>
      <c r="C132" s="34"/>
      <c r="D132" s="220" t="s">
        <v>176</v>
      </c>
      <c r="E132" s="34"/>
      <c r="F132" s="221" t="s">
        <v>1006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1007</v>
      </c>
      <c r="F133" s="208" t="s">
        <v>1008</v>
      </c>
      <c r="G133" s="209" t="s">
        <v>172</v>
      </c>
      <c r="H133" s="210">
        <v>30.4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1009</v>
      </c>
    </row>
    <row r="134" spans="1:65" s="2" customFormat="1" ht="29.25">
      <c r="A134" s="32"/>
      <c r="B134" s="33"/>
      <c r="C134" s="34"/>
      <c r="D134" s="220" t="s">
        <v>176</v>
      </c>
      <c r="E134" s="34"/>
      <c r="F134" s="221" t="s">
        <v>1010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204</v>
      </c>
      <c r="D135" s="206" t="s">
        <v>169</v>
      </c>
      <c r="E135" s="207" t="s">
        <v>1011</v>
      </c>
      <c r="F135" s="208" t="s">
        <v>1012</v>
      </c>
      <c r="G135" s="209" t="s">
        <v>182</v>
      </c>
      <c r="H135" s="210">
        <v>28.56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1013</v>
      </c>
    </row>
    <row r="136" spans="1:65" s="2" customFormat="1" ht="39">
      <c r="A136" s="32"/>
      <c r="B136" s="33"/>
      <c r="C136" s="34"/>
      <c r="D136" s="220" t="s">
        <v>176</v>
      </c>
      <c r="E136" s="34"/>
      <c r="F136" s="221" t="s">
        <v>1014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13" customFormat="1" ht="11.25">
      <c r="B137" s="224"/>
      <c r="C137" s="225"/>
      <c r="D137" s="220" t="s">
        <v>178</v>
      </c>
      <c r="E137" s="226" t="s">
        <v>1</v>
      </c>
      <c r="F137" s="227" t="s">
        <v>1015</v>
      </c>
      <c r="G137" s="225"/>
      <c r="H137" s="228">
        <v>28.56</v>
      </c>
      <c r="I137" s="229"/>
      <c r="J137" s="229"/>
      <c r="K137" s="225"/>
      <c r="L137" s="225"/>
      <c r="M137" s="230"/>
      <c r="N137" s="231"/>
      <c r="O137" s="232"/>
      <c r="P137" s="232"/>
      <c r="Q137" s="232"/>
      <c r="R137" s="232"/>
      <c r="S137" s="232"/>
      <c r="T137" s="232"/>
      <c r="U137" s="232"/>
      <c r="V137" s="232"/>
      <c r="W137" s="232"/>
      <c r="X137" s="233"/>
      <c r="AT137" s="234" t="s">
        <v>178</v>
      </c>
      <c r="AU137" s="234" t="s">
        <v>89</v>
      </c>
      <c r="AV137" s="13" t="s">
        <v>89</v>
      </c>
      <c r="AW137" s="13" t="s">
        <v>5</v>
      </c>
      <c r="AX137" s="13" t="s">
        <v>87</v>
      </c>
      <c r="AY137" s="234" t="s">
        <v>166</v>
      </c>
    </row>
    <row r="138" spans="1:65" s="2" customFormat="1" ht="24" customHeight="1">
      <c r="A138" s="32"/>
      <c r="B138" s="33"/>
      <c r="C138" s="206" t="s">
        <v>211</v>
      </c>
      <c r="D138" s="206" t="s">
        <v>169</v>
      </c>
      <c r="E138" s="207" t="s">
        <v>1016</v>
      </c>
      <c r="F138" s="208" t="s">
        <v>1017</v>
      </c>
      <c r="G138" s="209" t="s">
        <v>172</v>
      </c>
      <c r="H138" s="210">
        <v>7.2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1018</v>
      </c>
    </row>
    <row r="139" spans="1:65" s="2" customFormat="1" ht="39">
      <c r="A139" s="32"/>
      <c r="B139" s="33"/>
      <c r="C139" s="34"/>
      <c r="D139" s="220" t="s">
        <v>176</v>
      </c>
      <c r="E139" s="34"/>
      <c r="F139" s="221" t="s">
        <v>1019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13" customFormat="1" ht="11.25">
      <c r="B140" s="224"/>
      <c r="C140" s="225"/>
      <c r="D140" s="220" t="s">
        <v>178</v>
      </c>
      <c r="E140" s="226" t="s">
        <v>1</v>
      </c>
      <c r="F140" s="227" t="s">
        <v>1020</v>
      </c>
      <c r="G140" s="225"/>
      <c r="H140" s="228">
        <v>7.2</v>
      </c>
      <c r="I140" s="229"/>
      <c r="J140" s="229"/>
      <c r="K140" s="225"/>
      <c r="L140" s="225"/>
      <c r="M140" s="230"/>
      <c r="N140" s="231"/>
      <c r="O140" s="232"/>
      <c r="P140" s="232"/>
      <c r="Q140" s="232"/>
      <c r="R140" s="232"/>
      <c r="S140" s="232"/>
      <c r="T140" s="232"/>
      <c r="U140" s="232"/>
      <c r="V140" s="232"/>
      <c r="W140" s="232"/>
      <c r="X140" s="233"/>
      <c r="AT140" s="234" t="s">
        <v>178</v>
      </c>
      <c r="AU140" s="234" t="s">
        <v>89</v>
      </c>
      <c r="AV140" s="13" t="s">
        <v>89</v>
      </c>
      <c r="AW140" s="13" t="s">
        <v>5</v>
      </c>
      <c r="AX140" s="13" t="s">
        <v>87</v>
      </c>
      <c r="AY140" s="234" t="s">
        <v>166</v>
      </c>
    </row>
    <row r="141" spans="1:65" s="2" customFormat="1" ht="24" customHeight="1">
      <c r="A141" s="32"/>
      <c r="B141" s="33"/>
      <c r="C141" s="246" t="s">
        <v>217</v>
      </c>
      <c r="D141" s="246" t="s">
        <v>330</v>
      </c>
      <c r="E141" s="247" t="s">
        <v>1021</v>
      </c>
      <c r="F141" s="248" t="s">
        <v>1022</v>
      </c>
      <c r="G141" s="249" t="s">
        <v>193</v>
      </c>
      <c r="H141" s="250">
        <v>33</v>
      </c>
      <c r="I141" s="251"/>
      <c r="J141" s="252"/>
      <c r="K141" s="253">
        <f>ROUND(P141*H141,2)</f>
        <v>0</v>
      </c>
      <c r="L141" s="248" t="s">
        <v>173</v>
      </c>
      <c r="M141" s="254"/>
      <c r="N141" s="255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5.8999999999999997E-2</v>
      </c>
      <c r="V141" s="216">
        <f>U141*H141</f>
        <v>1.9469999999999998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217</v>
      </c>
      <c r="AT141" s="218" t="s">
        <v>330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1023</v>
      </c>
    </row>
    <row r="142" spans="1:65" s="2" customFormat="1" ht="11.25">
      <c r="A142" s="32"/>
      <c r="B142" s="33"/>
      <c r="C142" s="34"/>
      <c r="D142" s="220" t="s">
        <v>176</v>
      </c>
      <c r="E142" s="34"/>
      <c r="F142" s="221" t="s">
        <v>1022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2" customFormat="1" ht="24" customHeight="1">
      <c r="A143" s="32"/>
      <c r="B143" s="33"/>
      <c r="C143" s="246" t="s">
        <v>223</v>
      </c>
      <c r="D143" s="246" t="s">
        <v>330</v>
      </c>
      <c r="E143" s="247" t="s">
        <v>866</v>
      </c>
      <c r="F143" s="248" t="s">
        <v>867</v>
      </c>
      <c r="G143" s="249" t="s">
        <v>207</v>
      </c>
      <c r="H143" s="250">
        <v>1.216</v>
      </c>
      <c r="I143" s="251"/>
      <c r="J143" s="252"/>
      <c r="K143" s="253">
        <f>ROUND(P143*H143,2)</f>
        <v>0</v>
      </c>
      <c r="L143" s="248" t="s">
        <v>173</v>
      </c>
      <c r="M143" s="254"/>
      <c r="N143" s="255" t="s">
        <v>1</v>
      </c>
      <c r="O143" s="214" t="s">
        <v>42</v>
      </c>
      <c r="P143" s="215">
        <f>I143+J143</f>
        <v>0</v>
      </c>
      <c r="Q143" s="215">
        <f>ROUND(I143*H143,2)</f>
        <v>0</v>
      </c>
      <c r="R143" s="215">
        <f>ROUND(J143*H143,2)</f>
        <v>0</v>
      </c>
      <c r="S143" s="68"/>
      <c r="T143" s="216">
        <f>S143*H143</f>
        <v>0</v>
      </c>
      <c r="U143" s="216">
        <v>2.4289999999999998</v>
      </c>
      <c r="V143" s="216">
        <f>U143*H143</f>
        <v>2.9536639999999998</v>
      </c>
      <c r="W143" s="216">
        <v>0</v>
      </c>
      <c r="X143" s="217">
        <f>W143*H143</f>
        <v>0</v>
      </c>
      <c r="Y143" s="32"/>
      <c r="Z143" s="32"/>
      <c r="AA143" s="32"/>
      <c r="AB143" s="32"/>
      <c r="AC143" s="32"/>
      <c r="AD143" s="32"/>
      <c r="AE143" s="32"/>
      <c r="AR143" s="218" t="s">
        <v>217</v>
      </c>
      <c r="AT143" s="218" t="s">
        <v>330</v>
      </c>
      <c r="AU143" s="218" t="s">
        <v>89</v>
      </c>
      <c r="AY143" s="16" t="s">
        <v>166</v>
      </c>
      <c r="BE143" s="219">
        <f>IF(O143="základní",K143,0)</f>
        <v>0</v>
      </c>
      <c r="BF143" s="219">
        <f>IF(O143="snížená",K143,0)</f>
        <v>0</v>
      </c>
      <c r="BG143" s="219">
        <f>IF(O143="zákl. přenesená",K143,0)</f>
        <v>0</v>
      </c>
      <c r="BH143" s="219">
        <f>IF(O143="sníž. přenesená",K143,0)</f>
        <v>0</v>
      </c>
      <c r="BI143" s="219">
        <f>IF(O143="nulová",K143,0)</f>
        <v>0</v>
      </c>
      <c r="BJ143" s="16" t="s">
        <v>87</v>
      </c>
      <c r="BK143" s="219">
        <f>ROUND(P143*H143,2)</f>
        <v>0</v>
      </c>
      <c r="BL143" s="16" t="s">
        <v>174</v>
      </c>
      <c r="BM143" s="218" t="s">
        <v>1024</v>
      </c>
    </row>
    <row r="144" spans="1:65" s="2" customFormat="1" ht="11.25">
      <c r="A144" s="32"/>
      <c r="B144" s="33"/>
      <c r="C144" s="34"/>
      <c r="D144" s="220" t="s">
        <v>176</v>
      </c>
      <c r="E144" s="34"/>
      <c r="F144" s="221" t="s">
        <v>867</v>
      </c>
      <c r="G144" s="34"/>
      <c r="H144" s="34"/>
      <c r="I144" s="113"/>
      <c r="J144" s="113"/>
      <c r="K144" s="34"/>
      <c r="L144" s="34"/>
      <c r="M144" s="37"/>
      <c r="N144" s="222"/>
      <c r="O144" s="223"/>
      <c r="P144" s="68"/>
      <c r="Q144" s="68"/>
      <c r="R144" s="68"/>
      <c r="S144" s="68"/>
      <c r="T144" s="68"/>
      <c r="U144" s="68"/>
      <c r="V144" s="68"/>
      <c r="W144" s="68"/>
      <c r="X144" s="69"/>
      <c r="Y144" s="32"/>
      <c r="Z144" s="32"/>
      <c r="AA144" s="32"/>
      <c r="AB144" s="32"/>
      <c r="AC144" s="32"/>
      <c r="AD144" s="32"/>
      <c r="AE144" s="32"/>
      <c r="AT144" s="16" t="s">
        <v>176</v>
      </c>
      <c r="AU144" s="16" t="s">
        <v>89</v>
      </c>
    </row>
    <row r="145" spans="1:65" s="13" customFormat="1" ht="11.25">
      <c r="B145" s="224"/>
      <c r="C145" s="225"/>
      <c r="D145" s="220" t="s">
        <v>178</v>
      </c>
      <c r="E145" s="226" t="s">
        <v>1</v>
      </c>
      <c r="F145" s="227" t="s">
        <v>1025</v>
      </c>
      <c r="G145" s="225"/>
      <c r="H145" s="228">
        <v>1.216</v>
      </c>
      <c r="I145" s="229"/>
      <c r="J145" s="229"/>
      <c r="K145" s="225"/>
      <c r="L145" s="225"/>
      <c r="M145" s="230"/>
      <c r="N145" s="231"/>
      <c r="O145" s="232"/>
      <c r="P145" s="232"/>
      <c r="Q145" s="232"/>
      <c r="R145" s="232"/>
      <c r="S145" s="232"/>
      <c r="T145" s="232"/>
      <c r="U145" s="232"/>
      <c r="V145" s="232"/>
      <c r="W145" s="232"/>
      <c r="X145" s="233"/>
      <c r="AT145" s="234" t="s">
        <v>178</v>
      </c>
      <c r="AU145" s="234" t="s">
        <v>89</v>
      </c>
      <c r="AV145" s="13" t="s">
        <v>89</v>
      </c>
      <c r="AW145" s="13" t="s">
        <v>5</v>
      </c>
      <c r="AX145" s="13" t="s">
        <v>87</v>
      </c>
      <c r="AY145" s="234" t="s">
        <v>166</v>
      </c>
    </row>
    <row r="146" spans="1:65" s="2" customFormat="1" ht="24" customHeight="1">
      <c r="A146" s="32"/>
      <c r="B146" s="33"/>
      <c r="C146" s="246" t="s">
        <v>228</v>
      </c>
      <c r="D146" s="246" t="s">
        <v>330</v>
      </c>
      <c r="E146" s="247" t="s">
        <v>1026</v>
      </c>
      <c r="F146" s="248" t="s">
        <v>1027</v>
      </c>
      <c r="G146" s="249" t="s">
        <v>182</v>
      </c>
      <c r="H146" s="250">
        <v>29.988</v>
      </c>
      <c r="I146" s="251"/>
      <c r="J146" s="252"/>
      <c r="K146" s="253">
        <f>ROUND(P146*H146,2)</f>
        <v>0</v>
      </c>
      <c r="L146" s="248" t="s">
        <v>173</v>
      </c>
      <c r="M146" s="254"/>
      <c r="N146" s="255" t="s">
        <v>1</v>
      </c>
      <c r="O146" s="214" t="s">
        <v>42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68"/>
      <c r="T146" s="216">
        <f>S146*H146</f>
        <v>0</v>
      </c>
      <c r="U146" s="216">
        <v>0.14499999999999999</v>
      </c>
      <c r="V146" s="216">
        <f>U146*H146</f>
        <v>4.3482599999999998</v>
      </c>
      <c r="W146" s="216">
        <v>0</v>
      </c>
      <c r="X146" s="217">
        <f>W146*H146</f>
        <v>0</v>
      </c>
      <c r="Y146" s="32"/>
      <c r="Z146" s="32"/>
      <c r="AA146" s="32"/>
      <c r="AB146" s="32"/>
      <c r="AC146" s="32"/>
      <c r="AD146" s="32"/>
      <c r="AE146" s="32"/>
      <c r="AR146" s="218" t="s">
        <v>217</v>
      </c>
      <c r="AT146" s="218" t="s">
        <v>330</v>
      </c>
      <c r="AU146" s="218" t="s">
        <v>89</v>
      </c>
      <c r="AY146" s="16" t="s">
        <v>166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6" t="s">
        <v>87</v>
      </c>
      <c r="BK146" s="219">
        <f>ROUND(P146*H146,2)</f>
        <v>0</v>
      </c>
      <c r="BL146" s="16" t="s">
        <v>174</v>
      </c>
      <c r="BM146" s="218" t="s">
        <v>1028</v>
      </c>
    </row>
    <row r="147" spans="1:65" s="2" customFormat="1" ht="11.25">
      <c r="A147" s="32"/>
      <c r="B147" s="33"/>
      <c r="C147" s="34"/>
      <c r="D147" s="220" t="s">
        <v>176</v>
      </c>
      <c r="E147" s="34"/>
      <c r="F147" s="221" t="s">
        <v>1027</v>
      </c>
      <c r="G147" s="34"/>
      <c r="H147" s="34"/>
      <c r="I147" s="113"/>
      <c r="J147" s="113"/>
      <c r="K147" s="34"/>
      <c r="L147" s="34"/>
      <c r="M147" s="37"/>
      <c r="N147" s="222"/>
      <c r="O147" s="223"/>
      <c r="P147" s="68"/>
      <c r="Q147" s="68"/>
      <c r="R147" s="68"/>
      <c r="S147" s="68"/>
      <c r="T147" s="68"/>
      <c r="U147" s="68"/>
      <c r="V147" s="68"/>
      <c r="W147" s="68"/>
      <c r="X147" s="69"/>
      <c r="Y147" s="32"/>
      <c r="Z147" s="32"/>
      <c r="AA147" s="32"/>
      <c r="AB147" s="32"/>
      <c r="AC147" s="32"/>
      <c r="AD147" s="32"/>
      <c r="AE147" s="32"/>
      <c r="AT147" s="16" t="s">
        <v>176</v>
      </c>
      <c r="AU147" s="16" t="s">
        <v>89</v>
      </c>
    </row>
    <row r="148" spans="1:65" s="13" customFormat="1" ht="11.25">
      <c r="B148" s="224"/>
      <c r="C148" s="225"/>
      <c r="D148" s="220" t="s">
        <v>178</v>
      </c>
      <c r="E148" s="226" t="s">
        <v>1</v>
      </c>
      <c r="F148" s="227" t="s">
        <v>1029</v>
      </c>
      <c r="G148" s="225"/>
      <c r="H148" s="228">
        <v>29.988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AT148" s="234" t="s">
        <v>178</v>
      </c>
      <c r="AU148" s="234" t="s">
        <v>89</v>
      </c>
      <c r="AV148" s="13" t="s">
        <v>89</v>
      </c>
      <c r="AW148" s="13" t="s">
        <v>5</v>
      </c>
      <c r="AX148" s="13" t="s">
        <v>87</v>
      </c>
      <c r="AY148" s="234" t="s">
        <v>166</v>
      </c>
    </row>
    <row r="149" spans="1:65" s="2" customFormat="1" ht="24" customHeight="1">
      <c r="A149" s="32"/>
      <c r="B149" s="33"/>
      <c r="C149" s="246" t="s">
        <v>234</v>
      </c>
      <c r="D149" s="246" t="s">
        <v>330</v>
      </c>
      <c r="E149" s="247" t="s">
        <v>1030</v>
      </c>
      <c r="F149" s="248" t="s">
        <v>1031</v>
      </c>
      <c r="G149" s="249" t="s">
        <v>198</v>
      </c>
      <c r="H149" s="250">
        <v>4.57</v>
      </c>
      <c r="I149" s="251"/>
      <c r="J149" s="252"/>
      <c r="K149" s="253">
        <f>ROUND(P149*H149,2)</f>
        <v>0</v>
      </c>
      <c r="L149" s="248" t="s">
        <v>173</v>
      </c>
      <c r="M149" s="254"/>
      <c r="N149" s="255" t="s">
        <v>1</v>
      </c>
      <c r="O149" s="214" t="s">
        <v>42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68"/>
      <c r="T149" s="216">
        <f>S149*H149</f>
        <v>0</v>
      </c>
      <c r="U149" s="216">
        <v>1</v>
      </c>
      <c r="V149" s="216">
        <f>U149*H149</f>
        <v>4.57</v>
      </c>
      <c r="W149" s="216">
        <v>0</v>
      </c>
      <c r="X149" s="217">
        <f>W149*H149</f>
        <v>0</v>
      </c>
      <c r="Y149" s="32"/>
      <c r="Z149" s="32"/>
      <c r="AA149" s="32"/>
      <c r="AB149" s="32"/>
      <c r="AC149" s="32"/>
      <c r="AD149" s="32"/>
      <c r="AE149" s="32"/>
      <c r="AR149" s="218" t="s">
        <v>217</v>
      </c>
      <c r="AT149" s="218" t="s">
        <v>330</v>
      </c>
      <c r="AU149" s="218" t="s">
        <v>89</v>
      </c>
      <c r="AY149" s="16" t="s">
        <v>166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6" t="s">
        <v>87</v>
      </c>
      <c r="BK149" s="219">
        <f>ROUND(P149*H149,2)</f>
        <v>0</v>
      </c>
      <c r="BL149" s="16" t="s">
        <v>174</v>
      </c>
      <c r="BM149" s="218" t="s">
        <v>1032</v>
      </c>
    </row>
    <row r="150" spans="1:65" s="2" customFormat="1" ht="11.25">
      <c r="A150" s="32"/>
      <c r="B150" s="33"/>
      <c r="C150" s="34"/>
      <c r="D150" s="220" t="s">
        <v>176</v>
      </c>
      <c r="E150" s="34"/>
      <c r="F150" s="221" t="s">
        <v>1031</v>
      </c>
      <c r="G150" s="34"/>
      <c r="H150" s="34"/>
      <c r="I150" s="113"/>
      <c r="J150" s="113"/>
      <c r="K150" s="34"/>
      <c r="L150" s="34"/>
      <c r="M150" s="37"/>
      <c r="N150" s="222"/>
      <c r="O150" s="223"/>
      <c r="P150" s="68"/>
      <c r="Q150" s="68"/>
      <c r="R150" s="68"/>
      <c r="S150" s="68"/>
      <c r="T150" s="68"/>
      <c r="U150" s="68"/>
      <c r="V150" s="68"/>
      <c r="W150" s="68"/>
      <c r="X150" s="69"/>
      <c r="Y150" s="32"/>
      <c r="Z150" s="32"/>
      <c r="AA150" s="32"/>
      <c r="AB150" s="32"/>
      <c r="AC150" s="32"/>
      <c r="AD150" s="32"/>
      <c r="AE150" s="32"/>
      <c r="AT150" s="16" t="s">
        <v>176</v>
      </c>
      <c r="AU150" s="16" t="s">
        <v>89</v>
      </c>
    </row>
    <row r="151" spans="1:65" s="13" customFormat="1" ht="11.25">
      <c r="B151" s="224"/>
      <c r="C151" s="225"/>
      <c r="D151" s="220" t="s">
        <v>178</v>
      </c>
      <c r="E151" s="226" t="s">
        <v>1</v>
      </c>
      <c r="F151" s="227" t="s">
        <v>1033</v>
      </c>
      <c r="G151" s="225"/>
      <c r="H151" s="228">
        <v>4.57</v>
      </c>
      <c r="I151" s="229"/>
      <c r="J151" s="229"/>
      <c r="K151" s="225"/>
      <c r="L151" s="225"/>
      <c r="M151" s="230"/>
      <c r="N151" s="231"/>
      <c r="O151" s="232"/>
      <c r="P151" s="232"/>
      <c r="Q151" s="232"/>
      <c r="R151" s="232"/>
      <c r="S151" s="232"/>
      <c r="T151" s="232"/>
      <c r="U151" s="232"/>
      <c r="V151" s="232"/>
      <c r="W151" s="232"/>
      <c r="X151" s="233"/>
      <c r="AT151" s="234" t="s">
        <v>178</v>
      </c>
      <c r="AU151" s="234" t="s">
        <v>89</v>
      </c>
      <c r="AV151" s="13" t="s">
        <v>89</v>
      </c>
      <c r="AW151" s="13" t="s">
        <v>5</v>
      </c>
      <c r="AX151" s="13" t="s">
        <v>87</v>
      </c>
      <c r="AY151" s="234" t="s">
        <v>166</v>
      </c>
    </row>
    <row r="152" spans="1:65" s="2" customFormat="1" ht="24" customHeight="1">
      <c r="A152" s="32"/>
      <c r="B152" s="33"/>
      <c r="C152" s="246" t="s">
        <v>240</v>
      </c>
      <c r="D152" s="246" t="s">
        <v>330</v>
      </c>
      <c r="E152" s="247" t="s">
        <v>1034</v>
      </c>
      <c r="F152" s="248" t="s">
        <v>1035</v>
      </c>
      <c r="G152" s="249" t="s">
        <v>193</v>
      </c>
      <c r="H152" s="250">
        <v>2</v>
      </c>
      <c r="I152" s="251"/>
      <c r="J152" s="252"/>
      <c r="K152" s="253">
        <f>ROUND(P152*H152,2)</f>
        <v>0</v>
      </c>
      <c r="L152" s="248" t="s">
        <v>173</v>
      </c>
      <c r="M152" s="254"/>
      <c r="N152" s="255" t="s">
        <v>1</v>
      </c>
      <c r="O152" s="214" t="s">
        <v>42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68"/>
      <c r="T152" s="216">
        <f>S152*H152</f>
        <v>0</v>
      </c>
      <c r="U152" s="216">
        <v>0.6</v>
      </c>
      <c r="V152" s="216">
        <f>U152*H152</f>
        <v>1.2</v>
      </c>
      <c r="W152" s="216">
        <v>0</v>
      </c>
      <c r="X152" s="217">
        <f>W152*H152</f>
        <v>0</v>
      </c>
      <c r="Y152" s="32"/>
      <c r="Z152" s="32"/>
      <c r="AA152" s="32"/>
      <c r="AB152" s="32"/>
      <c r="AC152" s="32"/>
      <c r="AD152" s="32"/>
      <c r="AE152" s="32"/>
      <c r="AR152" s="218" t="s">
        <v>217</v>
      </c>
      <c r="AT152" s="218" t="s">
        <v>330</v>
      </c>
      <c r="AU152" s="218" t="s">
        <v>89</v>
      </c>
      <c r="AY152" s="16" t="s">
        <v>166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6" t="s">
        <v>87</v>
      </c>
      <c r="BK152" s="219">
        <f>ROUND(P152*H152,2)</f>
        <v>0</v>
      </c>
      <c r="BL152" s="16" t="s">
        <v>174</v>
      </c>
      <c r="BM152" s="218" t="s">
        <v>1036</v>
      </c>
    </row>
    <row r="153" spans="1:65" s="2" customFormat="1" ht="11.25">
      <c r="A153" s="32"/>
      <c r="B153" s="33"/>
      <c r="C153" s="34"/>
      <c r="D153" s="220" t="s">
        <v>176</v>
      </c>
      <c r="E153" s="34"/>
      <c r="F153" s="221" t="s">
        <v>1035</v>
      </c>
      <c r="G153" s="34"/>
      <c r="H153" s="34"/>
      <c r="I153" s="113"/>
      <c r="J153" s="113"/>
      <c r="K153" s="34"/>
      <c r="L153" s="34"/>
      <c r="M153" s="37"/>
      <c r="N153" s="222"/>
      <c r="O153" s="223"/>
      <c r="P153" s="68"/>
      <c r="Q153" s="68"/>
      <c r="R153" s="68"/>
      <c r="S153" s="68"/>
      <c r="T153" s="68"/>
      <c r="U153" s="68"/>
      <c r="V153" s="68"/>
      <c r="W153" s="68"/>
      <c r="X153" s="69"/>
      <c r="Y153" s="32"/>
      <c r="Z153" s="32"/>
      <c r="AA153" s="32"/>
      <c r="AB153" s="32"/>
      <c r="AC153" s="32"/>
      <c r="AD153" s="32"/>
      <c r="AE153" s="32"/>
      <c r="AT153" s="16" t="s">
        <v>176</v>
      </c>
      <c r="AU153" s="16" t="s">
        <v>89</v>
      </c>
    </row>
    <row r="154" spans="1:65" s="2" customFormat="1" ht="24" customHeight="1">
      <c r="A154" s="32"/>
      <c r="B154" s="33"/>
      <c r="C154" s="206" t="s">
        <v>246</v>
      </c>
      <c r="D154" s="206" t="s">
        <v>169</v>
      </c>
      <c r="E154" s="207" t="s">
        <v>1037</v>
      </c>
      <c r="F154" s="208" t="s">
        <v>1038</v>
      </c>
      <c r="G154" s="209" t="s">
        <v>193</v>
      </c>
      <c r="H154" s="210">
        <v>500</v>
      </c>
      <c r="I154" s="211"/>
      <c r="J154" s="211"/>
      <c r="K154" s="212">
        <f>ROUND(P154*H154,2)</f>
        <v>0</v>
      </c>
      <c r="L154" s="208" t="s">
        <v>173</v>
      </c>
      <c r="M154" s="37"/>
      <c r="N154" s="213" t="s">
        <v>1</v>
      </c>
      <c r="O154" s="214" t="s">
        <v>42</v>
      </c>
      <c r="P154" s="215">
        <f>I154+J154</f>
        <v>0</v>
      </c>
      <c r="Q154" s="215">
        <f>ROUND(I154*H154,2)</f>
        <v>0</v>
      </c>
      <c r="R154" s="215">
        <f>ROUND(J154*H154,2)</f>
        <v>0</v>
      </c>
      <c r="S154" s="68"/>
      <c r="T154" s="216">
        <f>S154*H154</f>
        <v>0</v>
      </c>
      <c r="U154" s="216">
        <v>0</v>
      </c>
      <c r="V154" s="216">
        <f>U154*H154</f>
        <v>0</v>
      </c>
      <c r="W154" s="216">
        <v>0</v>
      </c>
      <c r="X154" s="217">
        <f>W154*H154</f>
        <v>0</v>
      </c>
      <c r="Y154" s="32"/>
      <c r="Z154" s="32"/>
      <c r="AA154" s="32"/>
      <c r="AB154" s="32"/>
      <c r="AC154" s="32"/>
      <c r="AD154" s="32"/>
      <c r="AE154" s="32"/>
      <c r="AR154" s="218" t="s">
        <v>174</v>
      </c>
      <c r="AT154" s="218" t="s">
        <v>169</v>
      </c>
      <c r="AU154" s="218" t="s">
        <v>89</v>
      </c>
      <c r="AY154" s="16" t="s">
        <v>166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6" t="s">
        <v>87</v>
      </c>
      <c r="BK154" s="219">
        <f>ROUND(P154*H154,2)</f>
        <v>0</v>
      </c>
      <c r="BL154" s="16" t="s">
        <v>174</v>
      </c>
      <c r="BM154" s="218" t="s">
        <v>1039</v>
      </c>
    </row>
    <row r="155" spans="1:65" s="2" customFormat="1" ht="97.5">
      <c r="A155" s="32"/>
      <c r="B155" s="33"/>
      <c r="C155" s="34"/>
      <c r="D155" s="220" t="s">
        <v>176</v>
      </c>
      <c r="E155" s="34"/>
      <c r="F155" s="221" t="s">
        <v>1040</v>
      </c>
      <c r="G155" s="34"/>
      <c r="H155" s="34"/>
      <c r="I155" s="113"/>
      <c r="J155" s="113"/>
      <c r="K155" s="34"/>
      <c r="L155" s="34"/>
      <c r="M155" s="37"/>
      <c r="N155" s="222"/>
      <c r="O155" s="223"/>
      <c r="P155" s="68"/>
      <c r="Q155" s="68"/>
      <c r="R155" s="68"/>
      <c r="S155" s="68"/>
      <c r="T155" s="68"/>
      <c r="U155" s="68"/>
      <c r="V155" s="68"/>
      <c r="W155" s="68"/>
      <c r="X155" s="69"/>
      <c r="Y155" s="32"/>
      <c r="Z155" s="32"/>
      <c r="AA155" s="32"/>
      <c r="AB155" s="32"/>
      <c r="AC155" s="32"/>
      <c r="AD155" s="32"/>
      <c r="AE155" s="32"/>
      <c r="AT155" s="16" t="s">
        <v>176</v>
      </c>
      <c r="AU155" s="16" t="s">
        <v>89</v>
      </c>
    </row>
    <row r="156" spans="1:65" s="2" customFormat="1" ht="24" customHeight="1">
      <c r="A156" s="32"/>
      <c r="B156" s="33"/>
      <c r="C156" s="206" t="s">
        <v>251</v>
      </c>
      <c r="D156" s="206" t="s">
        <v>169</v>
      </c>
      <c r="E156" s="207" t="s">
        <v>1041</v>
      </c>
      <c r="F156" s="208" t="s">
        <v>1042</v>
      </c>
      <c r="G156" s="209" t="s">
        <v>182</v>
      </c>
      <c r="H156" s="210">
        <v>140</v>
      </c>
      <c r="I156" s="211"/>
      <c r="J156" s="211"/>
      <c r="K156" s="212">
        <f>ROUND(P156*H156,2)</f>
        <v>0</v>
      </c>
      <c r="L156" s="208" t="s">
        <v>173</v>
      </c>
      <c r="M156" s="37"/>
      <c r="N156" s="213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174</v>
      </c>
      <c r="AT156" s="218" t="s">
        <v>169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1043</v>
      </c>
    </row>
    <row r="157" spans="1:65" s="2" customFormat="1" ht="29.25">
      <c r="A157" s="32"/>
      <c r="B157" s="33"/>
      <c r="C157" s="34"/>
      <c r="D157" s="220" t="s">
        <v>176</v>
      </c>
      <c r="E157" s="34"/>
      <c r="F157" s="221" t="s">
        <v>1044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13" customFormat="1" ht="11.25">
      <c r="B158" s="224"/>
      <c r="C158" s="225"/>
      <c r="D158" s="220" t="s">
        <v>178</v>
      </c>
      <c r="E158" s="226" t="s">
        <v>1</v>
      </c>
      <c r="F158" s="227" t="s">
        <v>1045</v>
      </c>
      <c r="G158" s="225"/>
      <c r="H158" s="228">
        <v>140</v>
      </c>
      <c r="I158" s="229"/>
      <c r="J158" s="229"/>
      <c r="K158" s="225"/>
      <c r="L158" s="225"/>
      <c r="M158" s="230"/>
      <c r="N158" s="231"/>
      <c r="O158" s="232"/>
      <c r="P158" s="232"/>
      <c r="Q158" s="232"/>
      <c r="R158" s="232"/>
      <c r="S158" s="232"/>
      <c r="T158" s="232"/>
      <c r="U158" s="232"/>
      <c r="V158" s="232"/>
      <c r="W158" s="232"/>
      <c r="X158" s="233"/>
      <c r="AT158" s="234" t="s">
        <v>178</v>
      </c>
      <c r="AU158" s="234" t="s">
        <v>89</v>
      </c>
      <c r="AV158" s="13" t="s">
        <v>89</v>
      </c>
      <c r="AW158" s="13" t="s">
        <v>5</v>
      </c>
      <c r="AX158" s="13" t="s">
        <v>87</v>
      </c>
      <c r="AY158" s="234" t="s">
        <v>166</v>
      </c>
    </row>
    <row r="159" spans="1:65" s="2" customFormat="1" ht="24" customHeight="1">
      <c r="A159" s="32"/>
      <c r="B159" s="33"/>
      <c r="C159" s="206" t="s">
        <v>9</v>
      </c>
      <c r="D159" s="206" t="s">
        <v>169</v>
      </c>
      <c r="E159" s="207" t="s">
        <v>1011</v>
      </c>
      <c r="F159" s="208" t="s">
        <v>1012</v>
      </c>
      <c r="G159" s="209" t="s">
        <v>182</v>
      </c>
      <c r="H159" s="210">
        <v>140</v>
      </c>
      <c r="I159" s="211"/>
      <c r="J159" s="211"/>
      <c r="K159" s="212">
        <f>ROUND(P159*H159,2)</f>
        <v>0</v>
      </c>
      <c r="L159" s="208" t="s">
        <v>173</v>
      </c>
      <c r="M159" s="37"/>
      <c r="N159" s="213" t="s">
        <v>1</v>
      </c>
      <c r="O159" s="214" t="s">
        <v>42</v>
      </c>
      <c r="P159" s="215">
        <f>I159+J159</f>
        <v>0</v>
      </c>
      <c r="Q159" s="215">
        <f>ROUND(I159*H159,2)</f>
        <v>0</v>
      </c>
      <c r="R159" s="215">
        <f>ROUND(J159*H159,2)</f>
        <v>0</v>
      </c>
      <c r="S159" s="68"/>
      <c r="T159" s="216">
        <f>S159*H159</f>
        <v>0</v>
      </c>
      <c r="U159" s="216">
        <v>0</v>
      </c>
      <c r="V159" s="216">
        <f>U159*H159</f>
        <v>0</v>
      </c>
      <c r="W159" s="216">
        <v>0</v>
      </c>
      <c r="X159" s="217">
        <f>W159*H159</f>
        <v>0</v>
      </c>
      <c r="Y159" s="32"/>
      <c r="Z159" s="32"/>
      <c r="AA159" s="32"/>
      <c r="AB159" s="32"/>
      <c r="AC159" s="32"/>
      <c r="AD159" s="32"/>
      <c r="AE159" s="32"/>
      <c r="AR159" s="218" t="s">
        <v>174</v>
      </c>
      <c r="AT159" s="218" t="s">
        <v>169</v>
      </c>
      <c r="AU159" s="218" t="s">
        <v>89</v>
      </c>
      <c r="AY159" s="16" t="s">
        <v>166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6" t="s">
        <v>87</v>
      </c>
      <c r="BK159" s="219">
        <f>ROUND(P159*H159,2)</f>
        <v>0</v>
      </c>
      <c r="BL159" s="16" t="s">
        <v>174</v>
      </c>
      <c r="BM159" s="218" t="s">
        <v>1046</v>
      </c>
    </row>
    <row r="160" spans="1:65" s="2" customFormat="1" ht="39">
      <c r="A160" s="32"/>
      <c r="B160" s="33"/>
      <c r="C160" s="34"/>
      <c r="D160" s="220" t="s">
        <v>176</v>
      </c>
      <c r="E160" s="34"/>
      <c r="F160" s="221" t="s">
        <v>1014</v>
      </c>
      <c r="G160" s="34"/>
      <c r="H160" s="34"/>
      <c r="I160" s="113"/>
      <c r="J160" s="113"/>
      <c r="K160" s="34"/>
      <c r="L160" s="34"/>
      <c r="M160" s="37"/>
      <c r="N160" s="222"/>
      <c r="O160" s="223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176</v>
      </c>
      <c r="AU160" s="16" t="s">
        <v>89</v>
      </c>
    </row>
    <row r="161" spans="1:65" s="13" customFormat="1" ht="11.25">
      <c r="B161" s="224"/>
      <c r="C161" s="225"/>
      <c r="D161" s="220" t="s">
        <v>178</v>
      </c>
      <c r="E161" s="226" t="s">
        <v>1</v>
      </c>
      <c r="F161" s="227" t="s">
        <v>1045</v>
      </c>
      <c r="G161" s="225"/>
      <c r="H161" s="228">
        <v>140</v>
      </c>
      <c r="I161" s="229"/>
      <c r="J161" s="229"/>
      <c r="K161" s="225"/>
      <c r="L161" s="225"/>
      <c r="M161" s="230"/>
      <c r="N161" s="231"/>
      <c r="O161" s="232"/>
      <c r="P161" s="232"/>
      <c r="Q161" s="232"/>
      <c r="R161" s="232"/>
      <c r="S161" s="232"/>
      <c r="T161" s="232"/>
      <c r="U161" s="232"/>
      <c r="V161" s="232"/>
      <c r="W161" s="232"/>
      <c r="X161" s="233"/>
      <c r="AT161" s="234" t="s">
        <v>178</v>
      </c>
      <c r="AU161" s="234" t="s">
        <v>89</v>
      </c>
      <c r="AV161" s="13" t="s">
        <v>89</v>
      </c>
      <c r="AW161" s="13" t="s">
        <v>5</v>
      </c>
      <c r="AX161" s="13" t="s">
        <v>87</v>
      </c>
      <c r="AY161" s="234" t="s">
        <v>166</v>
      </c>
    </row>
    <row r="162" spans="1:65" s="2" customFormat="1" ht="24" customHeight="1">
      <c r="A162" s="32"/>
      <c r="B162" s="33"/>
      <c r="C162" s="246" t="s">
        <v>260</v>
      </c>
      <c r="D162" s="246" t="s">
        <v>330</v>
      </c>
      <c r="E162" s="247" t="s">
        <v>1030</v>
      </c>
      <c r="F162" s="248" t="s">
        <v>1031</v>
      </c>
      <c r="G162" s="249" t="s">
        <v>198</v>
      </c>
      <c r="H162" s="250">
        <v>6.72</v>
      </c>
      <c r="I162" s="251"/>
      <c r="J162" s="252"/>
      <c r="K162" s="253">
        <f>ROUND(P162*H162,2)</f>
        <v>0</v>
      </c>
      <c r="L162" s="248" t="s">
        <v>173</v>
      </c>
      <c r="M162" s="254"/>
      <c r="N162" s="255" t="s">
        <v>1</v>
      </c>
      <c r="O162" s="214" t="s">
        <v>42</v>
      </c>
      <c r="P162" s="215">
        <f>I162+J162</f>
        <v>0</v>
      </c>
      <c r="Q162" s="215">
        <f>ROUND(I162*H162,2)</f>
        <v>0</v>
      </c>
      <c r="R162" s="215">
        <f>ROUND(J162*H162,2)</f>
        <v>0</v>
      </c>
      <c r="S162" s="68"/>
      <c r="T162" s="216">
        <f>S162*H162</f>
        <v>0</v>
      </c>
      <c r="U162" s="216">
        <v>1</v>
      </c>
      <c r="V162" s="216">
        <f>U162*H162</f>
        <v>6.72</v>
      </c>
      <c r="W162" s="216">
        <v>0</v>
      </c>
      <c r="X162" s="217">
        <f>W162*H162</f>
        <v>0</v>
      </c>
      <c r="Y162" s="32"/>
      <c r="Z162" s="32"/>
      <c r="AA162" s="32"/>
      <c r="AB162" s="32"/>
      <c r="AC162" s="32"/>
      <c r="AD162" s="32"/>
      <c r="AE162" s="32"/>
      <c r="AR162" s="218" t="s">
        <v>217</v>
      </c>
      <c r="AT162" s="218" t="s">
        <v>330</v>
      </c>
      <c r="AU162" s="218" t="s">
        <v>89</v>
      </c>
      <c r="AY162" s="16" t="s">
        <v>166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6" t="s">
        <v>87</v>
      </c>
      <c r="BK162" s="219">
        <f>ROUND(P162*H162,2)</f>
        <v>0</v>
      </c>
      <c r="BL162" s="16" t="s">
        <v>174</v>
      </c>
      <c r="BM162" s="218" t="s">
        <v>1047</v>
      </c>
    </row>
    <row r="163" spans="1:65" s="2" customFormat="1" ht="11.25">
      <c r="A163" s="32"/>
      <c r="B163" s="33"/>
      <c r="C163" s="34"/>
      <c r="D163" s="220" t="s">
        <v>176</v>
      </c>
      <c r="E163" s="34"/>
      <c r="F163" s="221" t="s">
        <v>1031</v>
      </c>
      <c r="G163" s="34"/>
      <c r="H163" s="34"/>
      <c r="I163" s="113"/>
      <c r="J163" s="113"/>
      <c r="K163" s="34"/>
      <c r="L163" s="34"/>
      <c r="M163" s="37"/>
      <c r="N163" s="222"/>
      <c r="O163" s="223"/>
      <c r="P163" s="68"/>
      <c r="Q163" s="68"/>
      <c r="R163" s="68"/>
      <c r="S163" s="68"/>
      <c r="T163" s="68"/>
      <c r="U163" s="68"/>
      <c r="V163" s="68"/>
      <c r="W163" s="68"/>
      <c r="X163" s="69"/>
      <c r="Y163" s="32"/>
      <c r="Z163" s="32"/>
      <c r="AA163" s="32"/>
      <c r="AB163" s="32"/>
      <c r="AC163" s="32"/>
      <c r="AD163" s="32"/>
      <c r="AE163" s="32"/>
      <c r="AT163" s="16" t="s">
        <v>176</v>
      </c>
      <c r="AU163" s="16" t="s">
        <v>89</v>
      </c>
    </row>
    <row r="164" spans="1:65" s="13" customFormat="1" ht="11.25">
      <c r="B164" s="224"/>
      <c r="C164" s="225"/>
      <c r="D164" s="220" t="s">
        <v>178</v>
      </c>
      <c r="E164" s="226" t="s">
        <v>1</v>
      </c>
      <c r="F164" s="227" t="s">
        <v>1048</v>
      </c>
      <c r="G164" s="225"/>
      <c r="H164" s="228">
        <v>6.72</v>
      </c>
      <c r="I164" s="229"/>
      <c r="J164" s="229"/>
      <c r="K164" s="225"/>
      <c r="L164" s="225"/>
      <c r="M164" s="230"/>
      <c r="N164" s="231"/>
      <c r="O164" s="232"/>
      <c r="P164" s="232"/>
      <c r="Q164" s="232"/>
      <c r="R164" s="232"/>
      <c r="S164" s="232"/>
      <c r="T164" s="232"/>
      <c r="U164" s="232"/>
      <c r="V164" s="232"/>
      <c r="W164" s="232"/>
      <c r="X164" s="233"/>
      <c r="AT164" s="234" t="s">
        <v>178</v>
      </c>
      <c r="AU164" s="234" t="s">
        <v>89</v>
      </c>
      <c r="AV164" s="13" t="s">
        <v>89</v>
      </c>
      <c r="AW164" s="13" t="s">
        <v>5</v>
      </c>
      <c r="AX164" s="13" t="s">
        <v>87</v>
      </c>
      <c r="AY164" s="234" t="s">
        <v>166</v>
      </c>
    </row>
    <row r="165" spans="1:65" s="12" customFormat="1" ht="25.9" customHeight="1">
      <c r="B165" s="189"/>
      <c r="C165" s="190"/>
      <c r="D165" s="191" t="s">
        <v>78</v>
      </c>
      <c r="E165" s="192" t="s">
        <v>457</v>
      </c>
      <c r="F165" s="192" t="s">
        <v>458</v>
      </c>
      <c r="G165" s="190"/>
      <c r="H165" s="190"/>
      <c r="I165" s="193"/>
      <c r="J165" s="193"/>
      <c r="K165" s="194">
        <f>BK165</f>
        <v>0</v>
      </c>
      <c r="L165" s="190"/>
      <c r="M165" s="195"/>
      <c r="N165" s="196"/>
      <c r="O165" s="197"/>
      <c r="P165" s="197"/>
      <c r="Q165" s="198">
        <f>SUM(Q166:Q180)</f>
        <v>0</v>
      </c>
      <c r="R165" s="198">
        <f>SUM(R166:R180)</f>
        <v>0</v>
      </c>
      <c r="S165" s="197"/>
      <c r="T165" s="199">
        <f>SUM(T166:T180)</f>
        <v>0</v>
      </c>
      <c r="U165" s="197"/>
      <c r="V165" s="199">
        <f>SUM(V166:V180)</f>
        <v>0</v>
      </c>
      <c r="W165" s="197"/>
      <c r="X165" s="200">
        <f>SUM(X166:X180)</f>
        <v>0</v>
      </c>
      <c r="AR165" s="201" t="s">
        <v>174</v>
      </c>
      <c r="AT165" s="202" t="s">
        <v>78</v>
      </c>
      <c r="AU165" s="202" t="s">
        <v>79</v>
      </c>
      <c r="AY165" s="201" t="s">
        <v>166</v>
      </c>
      <c r="BK165" s="203">
        <f>SUM(BK166:BK180)</f>
        <v>0</v>
      </c>
    </row>
    <row r="166" spans="1:65" s="2" customFormat="1" ht="24" customHeight="1">
      <c r="A166" s="32"/>
      <c r="B166" s="33"/>
      <c r="C166" s="206" t="s">
        <v>265</v>
      </c>
      <c r="D166" s="206" t="s">
        <v>169</v>
      </c>
      <c r="E166" s="207" t="s">
        <v>599</v>
      </c>
      <c r="F166" s="208" t="s">
        <v>600</v>
      </c>
      <c r="G166" s="209" t="s">
        <v>198</v>
      </c>
      <c r="H166" s="210">
        <v>10.08</v>
      </c>
      <c r="I166" s="211"/>
      <c r="J166" s="211"/>
      <c r="K166" s="212">
        <f>ROUND(P166*H166,2)</f>
        <v>0</v>
      </c>
      <c r="L166" s="208" t="s">
        <v>173</v>
      </c>
      <c r="M166" s="37"/>
      <c r="N166" s="213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0</v>
      </c>
      <c r="V166" s="216">
        <f>U166*H166</f>
        <v>0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462</v>
      </c>
      <c r="AT166" s="218" t="s">
        <v>169</v>
      </c>
      <c r="AU166" s="218" t="s">
        <v>87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462</v>
      </c>
      <c r="BM166" s="218" t="s">
        <v>1049</v>
      </c>
    </row>
    <row r="167" spans="1:65" s="2" customFormat="1" ht="58.5">
      <c r="A167" s="32"/>
      <c r="B167" s="33"/>
      <c r="C167" s="34"/>
      <c r="D167" s="220" t="s">
        <v>176</v>
      </c>
      <c r="E167" s="34"/>
      <c r="F167" s="221" t="s">
        <v>602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87</v>
      </c>
    </row>
    <row r="168" spans="1:65" s="13" customFormat="1" ht="11.25">
      <c r="B168" s="224"/>
      <c r="C168" s="225"/>
      <c r="D168" s="220" t="s">
        <v>178</v>
      </c>
      <c r="E168" s="226" t="s">
        <v>1</v>
      </c>
      <c r="F168" s="227" t="s">
        <v>1050</v>
      </c>
      <c r="G168" s="225"/>
      <c r="H168" s="228">
        <v>10.08</v>
      </c>
      <c r="I168" s="229"/>
      <c r="J168" s="229"/>
      <c r="K168" s="225"/>
      <c r="L168" s="225"/>
      <c r="M168" s="230"/>
      <c r="N168" s="231"/>
      <c r="O168" s="232"/>
      <c r="P168" s="232"/>
      <c r="Q168" s="232"/>
      <c r="R168" s="232"/>
      <c r="S168" s="232"/>
      <c r="T168" s="232"/>
      <c r="U168" s="232"/>
      <c r="V168" s="232"/>
      <c r="W168" s="232"/>
      <c r="X168" s="233"/>
      <c r="AT168" s="234" t="s">
        <v>178</v>
      </c>
      <c r="AU168" s="234" t="s">
        <v>87</v>
      </c>
      <c r="AV168" s="13" t="s">
        <v>89</v>
      </c>
      <c r="AW168" s="13" t="s">
        <v>5</v>
      </c>
      <c r="AX168" s="13" t="s">
        <v>87</v>
      </c>
      <c r="AY168" s="234" t="s">
        <v>166</v>
      </c>
    </row>
    <row r="169" spans="1:65" s="2" customFormat="1" ht="24" customHeight="1">
      <c r="A169" s="32"/>
      <c r="B169" s="33"/>
      <c r="C169" s="206" t="s">
        <v>270</v>
      </c>
      <c r="D169" s="206" t="s">
        <v>169</v>
      </c>
      <c r="E169" s="207" t="s">
        <v>610</v>
      </c>
      <c r="F169" s="208" t="s">
        <v>611</v>
      </c>
      <c r="G169" s="209" t="s">
        <v>198</v>
      </c>
      <c r="H169" s="210">
        <v>10.08</v>
      </c>
      <c r="I169" s="211"/>
      <c r="J169" s="211"/>
      <c r="K169" s="212">
        <f>ROUND(P169*H169,2)</f>
        <v>0</v>
      </c>
      <c r="L169" s="208" t="s">
        <v>173</v>
      </c>
      <c r="M169" s="37"/>
      <c r="N169" s="213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0</v>
      </c>
      <c r="V169" s="216">
        <f>U169*H169</f>
        <v>0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462</v>
      </c>
      <c r="AT169" s="218" t="s">
        <v>169</v>
      </c>
      <c r="AU169" s="218" t="s">
        <v>87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462</v>
      </c>
      <c r="BM169" s="218" t="s">
        <v>1051</v>
      </c>
    </row>
    <row r="170" spans="1:65" s="2" customFormat="1" ht="117">
      <c r="A170" s="32"/>
      <c r="B170" s="33"/>
      <c r="C170" s="34"/>
      <c r="D170" s="220" t="s">
        <v>176</v>
      </c>
      <c r="E170" s="34"/>
      <c r="F170" s="221" t="s">
        <v>613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87</v>
      </c>
    </row>
    <row r="171" spans="1:65" s="13" customFormat="1" ht="11.25">
      <c r="B171" s="224"/>
      <c r="C171" s="225"/>
      <c r="D171" s="220" t="s">
        <v>178</v>
      </c>
      <c r="E171" s="226" t="s">
        <v>1</v>
      </c>
      <c r="F171" s="227" t="s">
        <v>1052</v>
      </c>
      <c r="G171" s="225"/>
      <c r="H171" s="228">
        <v>10.08</v>
      </c>
      <c r="I171" s="229"/>
      <c r="J171" s="229"/>
      <c r="K171" s="225"/>
      <c r="L171" s="225"/>
      <c r="M171" s="230"/>
      <c r="N171" s="231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AT171" s="234" t="s">
        <v>178</v>
      </c>
      <c r="AU171" s="234" t="s">
        <v>87</v>
      </c>
      <c r="AV171" s="13" t="s">
        <v>89</v>
      </c>
      <c r="AW171" s="13" t="s">
        <v>5</v>
      </c>
      <c r="AX171" s="13" t="s">
        <v>87</v>
      </c>
      <c r="AY171" s="234" t="s">
        <v>166</v>
      </c>
    </row>
    <row r="172" spans="1:65" s="2" customFormat="1" ht="24" customHeight="1">
      <c r="A172" s="32"/>
      <c r="B172" s="33"/>
      <c r="C172" s="206" t="s">
        <v>275</v>
      </c>
      <c r="D172" s="206" t="s">
        <v>169</v>
      </c>
      <c r="E172" s="207" t="s">
        <v>701</v>
      </c>
      <c r="F172" s="208" t="s">
        <v>702</v>
      </c>
      <c r="G172" s="209" t="s">
        <v>198</v>
      </c>
      <c r="H172" s="210">
        <v>20.539000000000001</v>
      </c>
      <c r="I172" s="211"/>
      <c r="J172" s="211"/>
      <c r="K172" s="212">
        <f>ROUND(P172*H172,2)</f>
        <v>0</v>
      </c>
      <c r="L172" s="208" t="s">
        <v>173</v>
      </c>
      <c r="M172" s="37"/>
      <c r="N172" s="213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0</v>
      </c>
      <c r="V172" s="216">
        <f>U172*H172</f>
        <v>0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462</v>
      </c>
      <c r="AT172" s="218" t="s">
        <v>169</v>
      </c>
      <c r="AU172" s="218" t="s">
        <v>87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462</v>
      </c>
      <c r="BM172" s="218" t="s">
        <v>1053</v>
      </c>
    </row>
    <row r="173" spans="1:65" s="2" customFormat="1" ht="117">
      <c r="A173" s="32"/>
      <c r="B173" s="33"/>
      <c r="C173" s="34"/>
      <c r="D173" s="220" t="s">
        <v>176</v>
      </c>
      <c r="E173" s="34"/>
      <c r="F173" s="221" t="s">
        <v>704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87</v>
      </c>
    </row>
    <row r="174" spans="1:65" s="13" customFormat="1" ht="22.5">
      <c r="B174" s="224"/>
      <c r="C174" s="225"/>
      <c r="D174" s="220" t="s">
        <v>178</v>
      </c>
      <c r="E174" s="226" t="s">
        <v>1</v>
      </c>
      <c r="F174" s="227" t="s">
        <v>1054</v>
      </c>
      <c r="G174" s="225"/>
      <c r="H174" s="228">
        <v>20.539000000000001</v>
      </c>
      <c r="I174" s="229"/>
      <c r="J174" s="229"/>
      <c r="K174" s="225"/>
      <c r="L174" s="225"/>
      <c r="M174" s="230"/>
      <c r="N174" s="231"/>
      <c r="O174" s="232"/>
      <c r="P174" s="232"/>
      <c r="Q174" s="232"/>
      <c r="R174" s="232"/>
      <c r="S174" s="232"/>
      <c r="T174" s="232"/>
      <c r="U174" s="232"/>
      <c r="V174" s="232"/>
      <c r="W174" s="232"/>
      <c r="X174" s="233"/>
      <c r="AT174" s="234" t="s">
        <v>178</v>
      </c>
      <c r="AU174" s="234" t="s">
        <v>87</v>
      </c>
      <c r="AV174" s="13" t="s">
        <v>89</v>
      </c>
      <c r="AW174" s="13" t="s">
        <v>5</v>
      </c>
      <c r="AX174" s="13" t="s">
        <v>87</v>
      </c>
      <c r="AY174" s="234" t="s">
        <v>166</v>
      </c>
    </row>
    <row r="175" spans="1:65" s="2" customFormat="1" ht="36" customHeight="1">
      <c r="A175" s="32"/>
      <c r="B175" s="33"/>
      <c r="C175" s="206" t="s">
        <v>280</v>
      </c>
      <c r="D175" s="206" t="s">
        <v>169</v>
      </c>
      <c r="E175" s="207" t="s">
        <v>473</v>
      </c>
      <c r="F175" s="208" t="s">
        <v>474</v>
      </c>
      <c r="G175" s="209" t="s">
        <v>198</v>
      </c>
      <c r="H175" s="210">
        <v>1.3</v>
      </c>
      <c r="I175" s="211"/>
      <c r="J175" s="211"/>
      <c r="K175" s="212">
        <f>ROUND(P175*H175,2)</f>
        <v>0</v>
      </c>
      <c r="L175" s="208" t="s">
        <v>173</v>
      </c>
      <c r="M175" s="37"/>
      <c r="N175" s="213" t="s">
        <v>1</v>
      </c>
      <c r="O175" s="214" t="s">
        <v>42</v>
      </c>
      <c r="P175" s="215">
        <f>I175+J175</f>
        <v>0</v>
      </c>
      <c r="Q175" s="215">
        <f>ROUND(I175*H175,2)</f>
        <v>0</v>
      </c>
      <c r="R175" s="215">
        <f>ROUND(J175*H175,2)</f>
        <v>0</v>
      </c>
      <c r="S175" s="68"/>
      <c r="T175" s="216">
        <f>S175*H175</f>
        <v>0</v>
      </c>
      <c r="U175" s="216">
        <v>0</v>
      </c>
      <c r="V175" s="216">
        <f>U175*H175</f>
        <v>0</v>
      </c>
      <c r="W175" s="216">
        <v>0</v>
      </c>
      <c r="X175" s="217">
        <f>W175*H175</f>
        <v>0</v>
      </c>
      <c r="Y175" s="32"/>
      <c r="Z175" s="32"/>
      <c r="AA175" s="32"/>
      <c r="AB175" s="32"/>
      <c r="AC175" s="32"/>
      <c r="AD175" s="32"/>
      <c r="AE175" s="32"/>
      <c r="AR175" s="218" t="s">
        <v>462</v>
      </c>
      <c r="AT175" s="218" t="s">
        <v>169</v>
      </c>
      <c r="AU175" s="218" t="s">
        <v>87</v>
      </c>
      <c r="AY175" s="16" t="s">
        <v>166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6" t="s">
        <v>87</v>
      </c>
      <c r="BK175" s="219">
        <f>ROUND(P175*H175,2)</f>
        <v>0</v>
      </c>
      <c r="BL175" s="16" t="s">
        <v>462</v>
      </c>
      <c r="BM175" s="218" t="s">
        <v>1055</v>
      </c>
    </row>
    <row r="176" spans="1:65" s="2" customFormat="1" ht="117">
      <c r="A176" s="32"/>
      <c r="B176" s="33"/>
      <c r="C176" s="34"/>
      <c r="D176" s="220" t="s">
        <v>176</v>
      </c>
      <c r="E176" s="34"/>
      <c r="F176" s="221" t="s">
        <v>476</v>
      </c>
      <c r="G176" s="34"/>
      <c r="H176" s="34"/>
      <c r="I176" s="113"/>
      <c r="J176" s="113"/>
      <c r="K176" s="34"/>
      <c r="L176" s="34"/>
      <c r="M176" s="37"/>
      <c r="N176" s="222"/>
      <c r="O176" s="223"/>
      <c r="P176" s="68"/>
      <c r="Q176" s="68"/>
      <c r="R176" s="68"/>
      <c r="S176" s="68"/>
      <c r="T176" s="68"/>
      <c r="U176" s="68"/>
      <c r="V176" s="68"/>
      <c r="W176" s="68"/>
      <c r="X176" s="69"/>
      <c r="Y176" s="32"/>
      <c r="Z176" s="32"/>
      <c r="AA176" s="32"/>
      <c r="AB176" s="32"/>
      <c r="AC176" s="32"/>
      <c r="AD176" s="32"/>
      <c r="AE176" s="32"/>
      <c r="AT176" s="16" t="s">
        <v>176</v>
      </c>
      <c r="AU176" s="16" t="s">
        <v>87</v>
      </c>
    </row>
    <row r="177" spans="1:65" s="13" customFormat="1" ht="11.25">
      <c r="B177" s="224"/>
      <c r="C177" s="225"/>
      <c r="D177" s="220" t="s">
        <v>178</v>
      </c>
      <c r="E177" s="226" t="s">
        <v>1</v>
      </c>
      <c r="F177" s="227" t="s">
        <v>1056</v>
      </c>
      <c r="G177" s="225"/>
      <c r="H177" s="228">
        <v>1.3</v>
      </c>
      <c r="I177" s="229"/>
      <c r="J177" s="229"/>
      <c r="K177" s="225"/>
      <c r="L177" s="225"/>
      <c r="M177" s="230"/>
      <c r="N177" s="231"/>
      <c r="O177" s="232"/>
      <c r="P177" s="232"/>
      <c r="Q177" s="232"/>
      <c r="R177" s="232"/>
      <c r="S177" s="232"/>
      <c r="T177" s="232"/>
      <c r="U177" s="232"/>
      <c r="V177" s="232"/>
      <c r="W177" s="232"/>
      <c r="X177" s="233"/>
      <c r="AT177" s="234" t="s">
        <v>178</v>
      </c>
      <c r="AU177" s="234" t="s">
        <v>87</v>
      </c>
      <c r="AV177" s="13" t="s">
        <v>89</v>
      </c>
      <c r="AW177" s="13" t="s">
        <v>5</v>
      </c>
      <c r="AX177" s="13" t="s">
        <v>87</v>
      </c>
      <c r="AY177" s="234" t="s">
        <v>166</v>
      </c>
    </row>
    <row r="178" spans="1:65" s="2" customFormat="1" ht="24" customHeight="1">
      <c r="A178" s="32"/>
      <c r="B178" s="33"/>
      <c r="C178" s="206" t="s">
        <v>8</v>
      </c>
      <c r="D178" s="206" t="s">
        <v>169</v>
      </c>
      <c r="E178" s="207" t="s">
        <v>520</v>
      </c>
      <c r="F178" s="208" t="s">
        <v>521</v>
      </c>
      <c r="G178" s="209" t="s">
        <v>193</v>
      </c>
      <c r="H178" s="210">
        <v>1</v>
      </c>
      <c r="I178" s="211"/>
      <c r="J178" s="211"/>
      <c r="K178" s="212">
        <f>ROUND(P178*H178,2)</f>
        <v>0</v>
      </c>
      <c r="L178" s="208" t="s">
        <v>173</v>
      </c>
      <c r="M178" s="37"/>
      <c r="N178" s="213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0</v>
      </c>
      <c r="V178" s="216">
        <f>U178*H178</f>
        <v>0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174</v>
      </c>
      <c r="AT178" s="218" t="s">
        <v>169</v>
      </c>
      <c r="AU178" s="218" t="s">
        <v>87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1057</v>
      </c>
    </row>
    <row r="179" spans="1:65" s="2" customFormat="1" ht="58.5">
      <c r="A179" s="32"/>
      <c r="B179" s="33"/>
      <c r="C179" s="34"/>
      <c r="D179" s="220" t="s">
        <v>176</v>
      </c>
      <c r="E179" s="34"/>
      <c r="F179" s="221" t="s">
        <v>523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87</v>
      </c>
    </row>
    <row r="180" spans="1:65" s="13" customFormat="1" ht="11.25">
      <c r="B180" s="224"/>
      <c r="C180" s="225"/>
      <c r="D180" s="220" t="s">
        <v>178</v>
      </c>
      <c r="E180" s="226" t="s">
        <v>1</v>
      </c>
      <c r="F180" s="227" t="s">
        <v>623</v>
      </c>
      <c r="G180" s="225"/>
      <c r="H180" s="228">
        <v>1</v>
      </c>
      <c r="I180" s="229"/>
      <c r="J180" s="229"/>
      <c r="K180" s="225"/>
      <c r="L180" s="225"/>
      <c r="M180" s="230"/>
      <c r="N180" s="256"/>
      <c r="O180" s="257"/>
      <c r="P180" s="257"/>
      <c r="Q180" s="257"/>
      <c r="R180" s="257"/>
      <c r="S180" s="257"/>
      <c r="T180" s="257"/>
      <c r="U180" s="257"/>
      <c r="V180" s="257"/>
      <c r="W180" s="257"/>
      <c r="X180" s="258"/>
      <c r="AT180" s="234" t="s">
        <v>178</v>
      </c>
      <c r="AU180" s="234" t="s">
        <v>87</v>
      </c>
      <c r="AV180" s="13" t="s">
        <v>89</v>
      </c>
      <c r="AW180" s="13" t="s">
        <v>5</v>
      </c>
      <c r="AX180" s="13" t="s">
        <v>87</v>
      </c>
      <c r="AY180" s="234" t="s">
        <v>166</v>
      </c>
    </row>
    <row r="181" spans="1:65" s="2" customFormat="1" ht="6.95" customHeight="1">
      <c r="A181" s="32"/>
      <c r="B181" s="52"/>
      <c r="C181" s="53"/>
      <c r="D181" s="53"/>
      <c r="E181" s="53"/>
      <c r="F181" s="53"/>
      <c r="G181" s="53"/>
      <c r="H181" s="53"/>
      <c r="I181" s="151"/>
      <c r="J181" s="151"/>
      <c r="K181" s="53"/>
      <c r="L181" s="53"/>
      <c r="M181" s="37"/>
      <c r="N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sheetProtection algorithmName="SHA-512" hashValue="feGvCgHRuQE9VdpStNWp+hJdHClYCyhF4diVIv0tLWfUISGo/9B9a1eKdMa3ENkTyxPCyXlTRs/iNqfAbXLqgA==" saltValue="0b3ReVWrT1YKOjWh7RgXpQG85a7gndqr+w/I/45iR3UHR5SXxUfi1lJWv2ID658s2JNG/z3pd9WkzEPtCgGXkg==" spinCount="100000" sheet="1" objects="1" scenarios="1" formatColumns="0" formatRows="0" autoFilter="0"/>
  <autoFilter ref="C118:L180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119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1058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ROUND((SUM(BE119:BE214)),  2)</f>
        <v>0</v>
      </c>
      <c r="G35" s="32"/>
      <c r="H35" s="32"/>
      <c r="I35" s="130">
        <v>0.21</v>
      </c>
      <c r="J35" s="113"/>
      <c r="K35" s="124">
        <f>ROUND(((SUM(BE119:BE214))*I35),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ROUND((SUM(BF119:BF214)),  2)</f>
        <v>0</v>
      </c>
      <c r="G36" s="32"/>
      <c r="H36" s="32"/>
      <c r="I36" s="130">
        <v>0.15</v>
      </c>
      <c r="J36" s="113"/>
      <c r="K36" s="124">
        <f>ROUND(((SUM(BF119:BF214))*I36),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ROUND((SUM(BG119:BG214)),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ROUND((SUM(BH119:BH214)),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ROUND((SUM(BI119:BI214)),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>SO 11 - žst.Třemešná ve Slezsku, prodloužení vnějšího nástupiště na 75 m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Q193</f>
        <v>0</v>
      </c>
      <c r="J99" s="166">
        <f>R193</f>
        <v>0</v>
      </c>
      <c r="K99" s="167">
        <f>K193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>SO 11 - žst.Třemešná ve Slezsku, prodloužení vnějšího nástupiště na 75 m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Q120+Q193</f>
        <v>0</v>
      </c>
      <c r="R119" s="185">
        <f>R120+R193</f>
        <v>0</v>
      </c>
      <c r="S119" s="76"/>
      <c r="T119" s="186">
        <f>T120+T193</f>
        <v>0</v>
      </c>
      <c r="U119" s="76"/>
      <c r="V119" s="186">
        <f>V120+V193</f>
        <v>165.71599999999998</v>
      </c>
      <c r="W119" s="76"/>
      <c r="X119" s="187">
        <f>X120+X193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BK120+BK193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165.71599999999998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SUM(Q122:Q192)</f>
        <v>0</v>
      </c>
      <c r="R121" s="198">
        <f>SUM(R122:R192)</f>
        <v>0</v>
      </c>
      <c r="S121" s="197"/>
      <c r="T121" s="199">
        <f>SUM(T122:T192)</f>
        <v>0</v>
      </c>
      <c r="U121" s="197"/>
      <c r="V121" s="199">
        <f>SUM(V122:V192)</f>
        <v>165.71599999999998</v>
      </c>
      <c r="W121" s="197"/>
      <c r="X121" s="200">
        <f>SUM(X122:X192)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SUM(BK122:BK192)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826</v>
      </c>
      <c r="F122" s="208" t="s">
        <v>827</v>
      </c>
      <c r="G122" s="209" t="s">
        <v>207</v>
      </c>
      <c r="H122" s="210">
        <v>13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1059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829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1060</v>
      </c>
      <c r="G124" s="225"/>
      <c r="H124" s="228">
        <v>13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536</v>
      </c>
      <c r="F125" s="208" t="s">
        <v>537</v>
      </c>
      <c r="G125" s="209" t="s">
        <v>207</v>
      </c>
      <c r="H125" s="210">
        <v>21.6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1061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539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1062</v>
      </c>
      <c r="G127" s="225"/>
      <c r="H127" s="228">
        <v>21.6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1063</v>
      </c>
      <c r="F128" s="208" t="s">
        <v>1064</v>
      </c>
      <c r="G128" s="209" t="s">
        <v>207</v>
      </c>
      <c r="H128" s="210">
        <v>27.3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1065</v>
      </c>
    </row>
    <row r="129" spans="1:65" s="2" customFormat="1" ht="39">
      <c r="A129" s="32"/>
      <c r="B129" s="33"/>
      <c r="C129" s="34"/>
      <c r="D129" s="220" t="s">
        <v>176</v>
      </c>
      <c r="E129" s="34"/>
      <c r="F129" s="221" t="s">
        <v>1066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13" customFormat="1" ht="11.25">
      <c r="B130" s="224"/>
      <c r="C130" s="225"/>
      <c r="D130" s="220" t="s">
        <v>178</v>
      </c>
      <c r="E130" s="226" t="s">
        <v>1</v>
      </c>
      <c r="F130" s="227" t="s">
        <v>1067</v>
      </c>
      <c r="G130" s="225"/>
      <c r="H130" s="228">
        <v>27.3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AT130" s="234" t="s">
        <v>178</v>
      </c>
      <c r="AU130" s="234" t="s">
        <v>89</v>
      </c>
      <c r="AV130" s="13" t="s">
        <v>89</v>
      </c>
      <c r="AW130" s="13" t="s">
        <v>5</v>
      </c>
      <c r="AX130" s="13" t="s">
        <v>87</v>
      </c>
      <c r="AY130" s="234" t="s">
        <v>166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1068</v>
      </c>
      <c r="F131" s="208" t="s">
        <v>1069</v>
      </c>
      <c r="G131" s="209" t="s">
        <v>172</v>
      </c>
      <c r="H131" s="210">
        <v>7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1070</v>
      </c>
    </row>
    <row r="132" spans="1:65" s="2" customFormat="1" ht="29.25">
      <c r="A132" s="32"/>
      <c r="B132" s="33"/>
      <c r="C132" s="34"/>
      <c r="D132" s="220" t="s">
        <v>176</v>
      </c>
      <c r="E132" s="34"/>
      <c r="F132" s="221" t="s">
        <v>1071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1041</v>
      </c>
      <c r="F133" s="208" t="s">
        <v>1042</v>
      </c>
      <c r="G133" s="209" t="s">
        <v>182</v>
      </c>
      <c r="H133" s="210">
        <v>12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1072</v>
      </c>
    </row>
    <row r="134" spans="1:65" s="2" customFormat="1" ht="29.25">
      <c r="A134" s="32"/>
      <c r="B134" s="33"/>
      <c r="C134" s="34"/>
      <c r="D134" s="220" t="s">
        <v>176</v>
      </c>
      <c r="E134" s="34"/>
      <c r="F134" s="221" t="s">
        <v>1044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13" customFormat="1" ht="11.25">
      <c r="B135" s="224"/>
      <c r="C135" s="225"/>
      <c r="D135" s="220" t="s">
        <v>178</v>
      </c>
      <c r="E135" s="226" t="s">
        <v>1</v>
      </c>
      <c r="F135" s="227" t="s">
        <v>1073</v>
      </c>
      <c r="G135" s="225"/>
      <c r="H135" s="228">
        <v>12</v>
      </c>
      <c r="I135" s="229"/>
      <c r="J135" s="229"/>
      <c r="K135" s="225"/>
      <c r="L135" s="225"/>
      <c r="M135" s="230"/>
      <c r="N135" s="231"/>
      <c r="O135" s="232"/>
      <c r="P135" s="232"/>
      <c r="Q135" s="232"/>
      <c r="R135" s="232"/>
      <c r="S135" s="232"/>
      <c r="T135" s="232"/>
      <c r="U135" s="232"/>
      <c r="V135" s="232"/>
      <c r="W135" s="232"/>
      <c r="X135" s="233"/>
      <c r="AT135" s="234" t="s">
        <v>178</v>
      </c>
      <c r="AU135" s="234" t="s">
        <v>89</v>
      </c>
      <c r="AV135" s="13" t="s">
        <v>89</v>
      </c>
      <c r="AW135" s="13" t="s">
        <v>5</v>
      </c>
      <c r="AX135" s="13" t="s">
        <v>87</v>
      </c>
      <c r="AY135" s="234" t="s">
        <v>166</v>
      </c>
    </row>
    <row r="136" spans="1:65" s="2" customFormat="1" ht="24" customHeight="1">
      <c r="A136" s="32"/>
      <c r="B136" s="33"/>
      <c r="C136" s="206" t="s">
        <v>204</v>
      </c>
      <c r="D136" s="206" t="s">
        <v>169</v>
      </c>
      <c r="E136" s="207" t="s">
        <v>1074</v>
      </c>
      <c r="F136" s="208" t="s">
        <v>1075</v>
      </c>
      <c r="G136" s="209" t="s">
        <v>172</v>
      </c>
      <c r="H136" s="210">
        <v>2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1076</v>
      </c>
    </row>
    <row r="137" spans="1:65" s="2" customFormat="1" ht="39">
      <c r="A137" s="32"/>
      <c r="B137" s="33"/>
      <c r="C137" s="34"/>
      <c r="D137" s="220" t="s">
        <v>176</v>
      </c>
      <c r="E137" s="34"/>
      <c r="F137" s="221" t="s">
        <v>1077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211</v>
      </c>
      <c r="D138" s="206" t="s">
        <v>169</v>
      </c>
      <c r="E138" s="207" t="s">
        <v>1078</v>
      </c>
      <c r="F138" s="208" t="s">
        <v>1079</v>
      </c>
      <c r="G138" s="209" t="s">
        <v>172</v>
      </c>
      <c r="H138" s="210">
        <v>52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1080</v>
      </c>
    </row>
    <row r="139" spans="1:65" s="2" customFormat="1" ht="39">
      <c r="A139" s="32"/>
      <c r="B139" s="33"/>
      <c r="C139" s="34"/>
      <c r="D139" s="220" t="s">
        <v>176</v>
      </c>
      <c r="E139" s="34"/>
      <c r="F139" s="221" t="s">
        <v>1081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13" customFormat="1" ht="11.25">
      <c r="B140" s="224"/>
      <c r="C140" s="225"/>
      <c r="D140" s="220" t="s">
        <v>178</v>
      </c>
      <c r="E140" s="226" t="s">
        <v>1</v>
      </c>
      <c r="F140" s="227" t="s">
        <v>1082</v>
      </c>
      <c r="G140" s="225"/>
      <c r="H140" s="228">
        <v>52</v>
      </c>
      <c r="I140" s="229"/>
      <c r="J140" s="229"/>
      <c r="K140" s="225"/>
      <c r="L140" s="225"/>
      <c r="M140" s="230"/>
      <c r="N140" s="231"/>
      <c r="O140" s="232"/>
      <c r="P140" s="232"/>
      <c r="Q140" s="232"/>
      <c r="R140" s="232"/>
      <c r="S140" s="232"/>
      <c r="T140" s="232"/>
      <c r="U140" s="232"/>
      <c r="V140" s="232"/>
      <c r="W140" s="232"/>
      <c r="X140" s="233"/>
      <c r="AT140" s="234" t="s">
        <v>178</v>
      </c>
      <c r="AU140" s="234" t="s">
        <v>89</v>
      </c>
      <c r="AV140" s="13" t="s">
        <v>89</v>
      </c>
      <c r="AW140" s="13" t="s">
        <v>5</v>
      </c>
      <c r="AX140" s="13" t="s">
        <v>87</v>
      </c>
      <c r="AY140" s="234" t="s">
        <v>166</v>
      </c>
    </row>
    <row r="141" spans="1:65" s="2" customFormat="1" ht="24" customHeight="1">
      <c r="A141" s="32"/>
      <c r="B141" s="33"/>
      <c r="C141" s="206" t="s">
        <v>217</v>
      </c>
      <c r="D141" s="206" t="s">
        <v>169</v>
      </c>
      <c r="E141" s="207" t="s">
        <v>1011</v>
      </c>
      <c r="F141" s="208" t="s">
        <v>1012</v>
      </c>
      <c r="G141" s="209" t="s">
        <v>182</v>
      </c>
      <c r="H141" s="210">
        <v>153.5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1083</v>
      </c>
    </row>
    <row r="142" spans="1:65" s="2" customFormat="1" ht="39">
      <c r="A142" s="32"/>
      <c r="B142" s="33"/>
      <c r="C142" s="34"/>
      <c r="D142" s="220" t="s">
        <v>176</v>
      </c>
      <c r="E142" s="34"/>
      <c r="F142" s="221" t="s">
        <v>1014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1084</v>
      </c>
      <c r="G143" s="225"/>
      <c r="H143" s="228">
        <v>153.5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24" customHeight="1">
      <c r="A144" s="32"/>
      <c r="B144" s="33"/>
      <c r="C144" s="206" t="s">
        <v>223</v>
      </c>
      <c r="D144" s="206" t="s">
        <v>169</v>
      </c>
      <c r="E144" s="207" t="s">
        <v>1007</v>
      </c>
      <c r="F144" s="208" t="s">
        <v>1008</v>
      </c>
      <c r="G144" s="209" t="s">
        <v>172</v>
      </c>
      <c r="H144" s="210">
        <v>56.5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1085</v>
      </c>
    </row>
    <row r="145" spans="1:65" s="2" customFormat="1" ht="29.25">
      <c r="A145" s="32"/>
      <c r="B145" s="33"/>
      <c r="C145" s="34"/>
      <c r="D145" s="220" t="s">
        <v>176</v>
      </c>
      <c r="E145" s="34"/>
      <c r="F145" s="221" t="s">
        <v>1010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13" customFormat="1" ht="11.25">
      <c r="B146" s="224"/>
      <c r="C146" s="225"/>
      <c r="D146" s="220" t="s">
        <v>178</v>
      </c>
      <c r="E146" s="226" t="s">
        <v>1</v>
      </c>
      <c r="F146" s="227" t="s">
        <v>1086</v>
      </c>
      <c r="G146" s="225"/>
      <c r="H146" s="228">
        <v>56.5</v>
      </c>
      <c r="I146" s="229"/>
      <c r="J146" s="229"/>
      <c r="K146" s="225"/>
      <c r="L146" s="225"/>
      <c r="M146" s="230"/>
      <c r="N146" s="231"/>
      <c r="O146" s="232"/>
      <c r="P146" s="232"/>
      <c r="Q146" s="232"/>
      <c r="R146" s="232"/>
      <c r="S146" s="232"/>
      <c r="T146" s="232"/>
      <c r="U146" s="232"/>
      <c r="V146" s="232"/>
      <c r="W146" s="232"/>
      <c r="X146" s="233"/>
      <c r="AT146" s="234" t="s">
        <v>178</v>
      </c>
      <c r="AU146" s="234" t="s">
        <v>89</v>
      </c>
      <c r="AV146" s="13" t="s">
        <v>89</v>
      </c>
      <c r="AW146" s="13" t="s">
        <v>5</v>
      </c>
      <c r="AX146" s="13" t="s">
        <v>87</v>
      </c>
      <c r="AY146" s="234" t="s">
        <v>166</v>
      </c>
    </row>
    <row r="147" spans="1:65" s="2" customFormat="1" ht="24" customHeight="1">
      <c r="A147" s="32"/>
      <c r="B147" s="33"/>
      <c r="C147" s="206" t="s">
        <v>228</v>
      </c>
      <c r="D147" s="206" t="s">
        <v>169</v>
      </c>
      <c r="E147" s="207" t="s">
        <v>1087</v>
      </c>
      <c r="F147" s="208" t="s">
        <v>1088</v>
      </c>
      <c r="G147" s="209" t="s">
        <v>207</v>
      </c>
      <c r="H147" s="210">
        <v>10.5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1089</v>
      </c>
    </row>
    <row r="148" spans="1:65" s="2" customFormat="1" ht="48.75">
      <c r="A148" s="32"/>
      <c r="B148" s="33"/>
      <c r="C148" s="34"/>
      <c r="D148" s="220" t="s">
        <v>176</v>
      </c>
      <c r="E148" s="34"/>
      <c r="F148" s="221" t="s">
        <v>1090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1091</v>
      </c>
      <c r="G149" s="225"/>
      <c r="H149" s="228">
        <v>10.5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06" t="s">
        <v>234</v>
      </c>
      <c r="D150" s="206" t="s">
        <v>169</v>
      </c>
      <c r="E150" s="207" t="s">
        <v>286</v>
      </c>
      <c r="F150" s="208" t="s">
        <v>287</v>
      </c>
      <c r="G150" s="209" t="s">
        <v>207</v>
      </c>
      <c r="H150" s="210">
        <v>6.4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1092</v>
      </c>
    </row>
    <row r="151" spans="1:65" s="2" customFormat="1" ht="39">
      <c r="A151" s="32"/>
      <c r="B151" s="33"/>
      <c r="C151" s="34"/>
      <c r="D151" s="220" t="s">
        <v>176</v>
      </c>
      <c r="E151" s="34"/>
      <c r="F151" s="221" t="s">
        <v>289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1093</v>
      </c>
      <c r="G152" s="225"/>
      <c r="H152" s="228">
        <v>6.4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06" t="s">
        <v>240</v>
      </c>
      <c r="D153" s="206" t="s">
        <v>169</v>
      </c>
      <c r="E153" s="207" t="s">
        <v>1094</v>
      </c>
      <c r="F153" s="208" t="s">
        <v>1095</v>
      </c>
      <c r="G153" s="209" t="s">
        <v>182</v>
      </c>
      <c r="H153" s="210">
        <v>64</v>
      </c>
      <c r="I153" s="211"/>
      <c r="J153" s="211"/>
      <c r="K153" s="212">
        <f>ROUND(P153*H153,2)</f>
        <v>0</v>
      </c>
      <c r="L153" s="208" t="s">
        <v>173</v>
      </c>
      <c r="M153" s="37"/>
      <c r="N153" s="213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0</v>
      </c>
      <c r="V153" s="216">
        <f>U153*H153</f>
        <v>0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174</v>
      </c>
      <c r="AT153" s="218" t="s">
        <v>169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1096</v>
      </c>
    </row>
    <row r="154" spans="1:65" s="2" customFormat="1" ht="48.75">
      <c r="A154" s="32"/>
      <c r="B154" s="33"/>
      <c r="C154" s="34"/>
      <c r="D154" s="220" t="s">
        <v>176</v>
      </c>
      <c r="E154" s="34"/>
      <c r="F154" s="221" t="s">
        <v>1097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13" customFormat="1" ht="11.25">
      <c r="B155" s="224"/>
      <c r="C155" s="225"/>
      <c r="D155" s="220" t="s">
        <v>178</v>
      </c>
      <c r="E155" s="226" t="s">
        <v>1</v>
      </c>
      <c r="F155" s="227" t="s">
        <v>1098</v>
      </c>
      <c r="G155" s="225"/>
      <c r="H155" s="228">
        <v>64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AT155" s="234" t="s">
        <v>178</v>
      </c>
      <c r="AU155" s="234" t="s">
        <v>89</v>
      </c>
      <c r="AV155" s="13" t="s">
        <v>89</v>
      </c>
      <c r="AW155" s="13" t="s">
        <v>5</v>
      </c>
      <c r="AX155" s="13" t="s">
        <v>87</v>
      </c>
      <c r="AY155" s="234" t="s">
        <v>166</v>
      </c>
    </row>
    <row r="156" spans="1:65" s="2" customFormat="1" ht="24" customHeight="1">
      <c r="A156" s="32"/>
      <c r="B156" s="33"/>
      <c r="C156" s="206" t="s">
        <v>246</v>
      </c>
      <c r="D156" s="206" t="s">
        <v>169</v>
      </c>
      <c r="E156" s="207" t="s">
        <v>1099</v>
      </c>
      <c r="F156" s="208" t="s">
        <v>1100</v>
      </c>
      <c r="G156" s="209" t="s">
        <v>193</v>
      </c>
      <c r="H156" s="210">
        <v>2</v>
      </c>
      <c r="I156" s="211"/>
      <c r="J156" s="211"/>
      <c r="K156" s="212">
        <f>ROUND(P156*H156,2)</f>
        <v>0</v>
      </c>
      <c r="L156" s="208" t="s">
        <v>173</v>
      </c>
      <c r="M156" s="37"/>
      <c r="N156" s="213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174</v>
      </c>
      <c r="AT156" s="218" t="s">
        <v>169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1101</v>
      </c>
    </row>
    <row r="157" spans="1:65" s="2" customFormat="1" ht="39">
      <c r="A157" s="32"/>
      <c r="B157" s="33"/>
      <c r="C157" s="34"/>
      <c r="D157" s="220" t="s">
        <v>176</v>
      </c>
      <c r="E157" s="34"/>
      <c r="F157" s="221" t="s">
        <v>1102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06" t="s">
        <v>251</v>
      </c>
      <c r="D158" s="206" t="s">
        <v>169</v>
      </c>
      <c r="E158" s="207" t="s">
        <v>1103</v>
      </c>
      <c r="F158" s="208" t="s">
        <v>1104</v>
      </c>
      <c r="G158" s="209" t="s">
        <v>193</v>
      </c>
      <c r="H158" s="210">
        <v>2</v>
      </c>
      <c r="I158" s="211"/>
      <c r="J158" s="211"/>
      <c r="K158" s="212">
        <f>ROUND(P158*H158,2)</f>
        <v>0</v>
      </c>
      <c r="L158" s="208" t="s">
        <v>173</v>
      </c>
      <c r="M158" s="37"/>
      <c r="N158" s="213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0</v>
      </c>
      <c r="V158" s="216">
        <f>U158*H158</f>
        <v>0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174</v>
      </c>
      <c r="AT158" s="218" t="s">
        <v>169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1105</v>
      </c>
    </row>
    <row r="159" spans="1:65" s="2" customFormat="1" ht="29.25">
      <c r="A159" s="32"/>
      <c r="B159" s="33"/>
      <c r="C159" s="34"/>
      <c r="D159" s="220" t="s">
        <v>176</v>
      </c>
      <c r="E159" s="34"/>
      <c r="F159" s="221" t="s">
        <v>1106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9</v>
      </c>
      <c r="D160" s="246" t="s">
        <v>330</v>
      </c>
      <c r="E160" s="247" t="s">
        <v>331</v>
      </c>
      <c r="F160" s="248" t="s">
        <v>332</v>
      </c>
      <c r="G160" s="249" t="s">
        <v>198</v>
      </c>
      <c r="H160" s="250">
        <v>17.850000000000001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1</v>
      </c>
      <c r="V160" s="216">
        <f>U160*H160</f>
        <v>17.850000000000001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1107</v>
      </c>
    </row>
    <row r="161" spans="1:65" s="2" customFormat="1" ht="11.25">
      <c r="A161" s="32"/>
      <c r="B161" s="33"/>
      <c r="C161" s="34"/>
      <c r="D161" s="220" t="s">
        <v>176</v>
      </c>
      <c r="E161" s="34"/>
      <c r="F161" s="221" t="s">
        <v>332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13" customFormat="1" ht="11.25">
      <c r="B162" s="224"/>
      <c r="C162" s="225"/>
      <c r="D162" s="220" t="s">
        <v>178</v>
      </c>
      <c r="E162" s="226" t="s">
        <v>1</v>
      </c>
      <c r="F162" s="227" t="s">
        <v>1108</v>
      </c>
      <c r="G162" s="225"/>
      <c r="H162" s="228">
        <v>17.850000000000001</v>
      </c>
      <c r="I162" s="229"/>
      <c r="J162" s="229"/>
      <c r="K162" s="225"/>
      <c r="L162" s="225"/>
      <c r="M162" s="230"/>
      <c r="N162" s="231"/>
      <c r="O162" s="232"/>
      <c r="P162" s="232"/>
      <c r="Q162" s="232"/>
      <c r="R162" s="232"/>
      <c r="S162" s="232"/>
      <c r="T162" s="232"/>
      <c r="U162" s="232"/>
      <c r="V162" s="232"/>
      <c r="W162" s="232"/>
      <c r="X162" s="233"/>
      <c r="AT162" s="234" t="s">
        <v>178</v>
      </c>
      <c r="AU162" s="234" t="s">
        <v>89</v>
      </c>
      <c r="AV162" s="13" t="s">
        <v>89</v>
      </c>
      <c r="AW162" s="13" t="s">
        <v>5</v>
      </c>
      <c r="AX162" s="13" t="s">
        <v>87</v>
      </c>
      <c r="AY162" s="234" t="s">
        <v>166</v>
      </c>
    </row>
    <row r="163" spans="1:65" s="2" customFormat="1" ht="24" customHeight="1">
      <c r="A163" s="32"/>
      <c r="B163" s="33"/>
      <c r="C163" s="246" t="s">
        <v>260</v>
      </c>
      <c r="D163" s="246" t="s">
        <v>330</v>
      </c>
      <c r="E163" s="247" t="s">
        <v>336</v>
      </c>
      <c r="F163" s="248" t="s">
        <v>337</v>
      </c>
      <c r="G163" s="249" t="s">
        <v>198</v>
      </c>
      <c r="H163" s="250">
        <v>89.12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1</v>
      </c>
      <c r="V163" s="216">
        <f>U163*H163</f>
        <v>89.12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1109</v>
      </c>
    </row>
    <row r="164" spans="1:65" s="2" customFormat="1" ht="11.25">
      <c r="A164" s="32"/>
      <c r="B164" s="33"/>
      <c r="C164" s="34"/>
      <c r="D164" s="220" t="s">
        <v>176</v>
      </c>
      <c r="E164" s="34"/>
      <c r="F164" s="221" t="s">
        <v>337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13" customFormat="1" ht="11.25">
      <c r="B165" s="224"/>
      <c r="C165" s="225"/>
      <c r="D165" s="220" t="s">
        <v>178</v>
      </c>
      <c r="E165" s="226" t="s">
        <v>1</v>
      </c>
      <c r="F165" s="227" t="s">
        <v>1110</v>
      </c>
      <c r="G165" s="225"/>
      <c r="H165" s="228">
        <v>89.12</v>
      </c>
      <c r="I165" s="229"/>
      <c r="J165" s="229"/>
      <c r="K165" s="225"/>
      <c r="L165" s="225"/>
      <c r="M165" s="230"/>
      <c r="N165" s="231"/>
      <c r="O165" s="232"/>
      <c r="P165" s="232"/>
      <c r="Q165" s="232"/>
      <c r="R165" s="232"/>
      <c r="S165" s="232"/>
      <c r="T165" s="232"/>
      <c r="U165" s="232"/>
      <c r="V165" s="232"/>
      <c r="W165" s="232"/>
      <c r="X165" s="233"/>
      <c r="AT165" s="234" t="s">
        <v>178</v>
      </c>
      <c r="AU165" s="234" t="s">
        <v>89</v>
      </c>
      <c r="AV165" s="13" t="s">
        <v>89</v>
      </c>
      <c r="AW165" s="13" t="s">
        <v>5</v>
      </c>
      <c r="AX165" s="13" t="s">
        <v>87</v>
      </c>
      <c r="AY165" s="234" t="s">
        <v>166</v>
      </c>
    </row>
    <row r="166" spans="1:65" s="2" customFormat="1" ht="24" customHeight="1">
      <c r="A166" s="32"/>
      <c r="B166" s="33"/>
      <c r="C166" s="246" t="s">
        <v>265</v>
      </c>
      <c r="D166" s="246" t="s">
        <v>330</v>
      </c>
      <c r="E166" s="247" t="s">
        <v>1030</v>
      </c>
      <c r="F166" s="248" t="s">
        <v>1031</v>
      </c>
      <c r="G166" s="249" t="s">
        <v>198</v>
      </c>
      <c r="H166" s="250">
        <v>9.8239999999999998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</v>
      </c>
      <c r="V166" s="216">
        <f>U166*H166</f>
        <v>9.8239999999999998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1111</v>
      </c>
    </row>
    <row r="167" spans="1:65" s="2" customFormat="1" ht="11.25">
      <c r="A167" s="32"/>
      <c r="B167" s="33"/>
      <c r="C167" s="34"/>
      <c r="D167" s="220" t="s">
        <v>176</v>
      </c>
      <c r="E167" s="34"/>
      <c r="F167" s="221" t="s">
        <v>1031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13" customFormat="1" ht="11.25">
      <c r="B168" s="224"/>
      <c r="C168" s="225"/>
      <c r="D168" s="220" t="s">
        <v>178</v>
      </c>
      <c r="E168" s="226" t="s">
        <v>1</v>
      </c>
      <c r="F168" s="227" t="s">
        <v>1112</v>
      </c>
      <c r="G168" s="225"/>
      <c r="H168" s="228">
        <v>9.8239999999999998</v>
      </c>
      <c r="I168" s="229"/>
      <c r="J168" s="229"/>
      <c r="K168" s="225"/>
      <c r="L168" s="225"/>
      <c r="M168" s="230"/>
      <c r="N168" s="231"/>
      <c r="O168" s="232"/>
      <c r="P168" s="232"/>
      <c r="Q168" s="232"/>
      <c r="R168" s="232"/>
      <c r="S168" s="232"/>
      <c r="T168" s="232"/>
      <c r="U168" s="232"/>
      <c r="V168" s="232"/>
      <c r="W168" s="232"/>
      <c r="X168" s="233"/>
      <c r="AT168" s="234" t="s">
        <v>178</v>
      </c>
      <c r="AU168" s="234" t="s">
        <v>89</v>
      </c>
      <c r="AV168" s="13" t="s">
        <v>89</v>
      </c>
      <c r="AW168" s="13" t="s">
        <v>5</v>
      </c>
      <c r="AX168" s="13" t="s">
        <v>87</v>
      </c>
      <c r="AY168" s="234" t="s">
        <v>166</v>
      </c>
    </row>
    <row r="169" spans="1:65" s="2" customFormat="1" ht="24" customHeight="1">
      <c r="A169" s="32"/>
      <c r="B169" s="33"/>
      <c r="C169" s="246" t="s">
        <v>270</v>
      </c>
      <c r="D169" s="246" t="s">
        <v>330</v>
      </c>
      <c r="E169" s="247" t="s">
        <v>1113</v>
      </c>
      <c r="F169" s="248" t="s">
        <v>1114</v>
      </c>
      <c r="G169" s="249" t="s">
        <v>182</v>
      </c>
      <c r="H169" s="250">
        <v>148.57499999999999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0.14000000000000001</v>
      </c>
      <c r="V169" s="216">
        <f>U169*H169</f>
        <v>20.8005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1115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1114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13" customFormat="1" ht="11.25">
      <c r="B171" s="224"/>
      <c r="C171" s="225"/>
      <c r="D171" s="220" t="s">
        <v>178</v>
      </c>
      <c r="E171" s="226" t="s">
        <v>1</v>
      </c>
      <c r="F171" s="227" t="s">
        <v>1116</v>
      </c>
      <c r="G171" s="225"/>
      <c r="H171" s="228">
        <v>148.57499999999999</v>
      </c>
      <c r="I171" s="229"/>
      <c r="J171" s="229"/>
      <c r="K171" s="225"/>
      <c r="L171" s="225"/>
      <c r="M171" s="230"/>
      <c r="N171" s="231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AT171" s="234" t="s">
        <v>178</v>
      </c>
      <c r="AU171" s="234" t="s">
        <v>89</v>
      </c>
      <c r="AV171" s="13" t="s">
        <v>89</v>
      </c>
      <c r="AW171" s="13" t="s">
        <v>5</v>
      </c>
      <c r="AX171" s="13" t="s">
        <v>87</v>
      </c>
      <c r="AY171" s="234" t="s">
        <v>166</v>
      </c>
    </row>
    <row r="172" spans="1:65" s="2" customFormat="1" ht="16.5" customHeight="1">
      <c r="A172" s="32"/>
      <c r="B172" s="33"/>
      <c r="C172" s="246" t="s">
        <v>275</v>
      </c>
      <c r="D172" s="246" t="s">
        <v>330</v>
      </c>
      <c r="E172" s="247" t="s">
        <v>1117</v>
      </c>
      <c r="F172" s="248" t="s">
        <v>1118</v>
      </c>
      <c r="G172" s="249" t="s">
        <v>193</v>
      </c>
      <c r="H172" s="250">
        <v>7</v>
      </c>
      <c r="I172" s="251"/>
      <c r="J172" s="252"/>
      <c r="K172" s="253">
        <f>ROUND(P172*H172,2)</f>
        <v>0</v>
      </c>
      <c r="L172" s="248" t="s">
        <v>1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8.5000000000000006E-2</v>
      </c>
      <c r="V172" s="216">
        <f>U172*H172</f>
        <v>0.59500000000000008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1119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1118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16.5" customHeight="1">
      <c r="A174" s="32"/>
      <c r="B174" s="33"/>
      <c r="C174" s="246" t="s">
        <v>280</v>
      </c>
      <c r="D174" s="246" t="s">
        <v>330</v>
      </c>
      <c r="E174" s="247" t="s">
        <v>1120</v>
      </c>
      <c r="F174" s="248" t="s">
        <v>1121</v>
      </c>
      <c r="G174" s="249" t="s">
        <v>193</v>
      </c>
      <c r="H174" s="250">
        <v>50</v>
      </c>
      <c r="I174" s="251"/>
      <c r="J174" s="252"/>
      <c r="K174" s="253">
        <f>ROUND(P174*H174,2)</f>
        <v>0</v>
      </c>
      <c r="L174" s="248" t="s">
        <v>1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0.03</v>
      </c>
      <c r="V174" s="216">
        <f>U174*H174</f>
        <v>1.5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1122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1121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8</v>
      </c>
      <c r="D176" s="246" t="s">
        <v>330</v>
      </c>
      <c r="E176" s="247" t="s">
        <v>1123</v>
      </c>
      <c r="F176" s="248" t="s">
        <v>1124</v>
      </c>
      <c r="G176" s="249" t="s">
        <v>193</v>
      </c>
      <c r="H176" s="250">
        <v>54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0.13200000000000001</v>
      </c>
      <c r="V176" s="216">
        <f>U176*H176</f>
        <v>7.1280000000000001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1125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1124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291</v>
      </c>
      <c r="D178" s="246" t="s">
        <v>330</v>
      </c>
      <c r="E178" s="247" t="s">
        <v>1126</v>
      </c>
      <c r="F178" s="248" t="s">
        <v>1127</v>
      </c>
      <c r="G178" s="249" t="s">
        <v>193</v>
      </c>
      <c r="H178" s="250">
        <v>52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0.14899999999999999</v>
      </c>
      <c r="V178" s="216">
        <f>U178*H178</f>
        <v>7.7479999999999993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1128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1127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296</v>
      </c>
      <c r="D180" s="246" t="s">
        <v>330</v>
      </c>
      <c r="E180" s="247" t="s">
        <v>866</v>
      </c>
      <c r="F180" s="248" t="s">
        <v>867</v>
      </c>
      <c r="G180" s="249" t="s">
        <v>207</v>
      </c>
      <c r="H180" s="250">
        <v>4.5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2.4289999999999998</v>
      </c>
      <c r="V180" s="216">
        <f>U180*H180</f>
        <v>10.930499999999999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1129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867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302</v>
      </c>
      <c r="D182" s="246" t="s">
        <v>330</v>
      </c>
      <c r="E182" s="247" t="s">
        <v>1130</v>
      </c>
      <c r="F182" s="248" t="s">
        <v>1131</v>
      </c>
      <c r="G182" s="249" t="s">
        <v>193</v>
      </c>
      <c r="H182" s="250">
        <v>2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0</v>
      </c>
      <c r="V182" s="216">
        <f>U182*H182</f>
        <v>0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1132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1131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308</v>
      </c>
      <c r="D184" s="246" t="s">
        <v>330</v>
      </c>
      <c r="E184" s="247" t="s">
        <v>441</v>
      </c>
      <c r="F184" s="248" t="s">
        <v>442</v>
      </c>
      <c r="G184" s="249" t="s">
        <v>172</v>
      </c>
      <c r="H184" s="250">
        <v>6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1133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442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13" customFormat="1" ht="11.25">
      <c r="B186" s="224"/>
      <c r="C186" s="225"/>
      <c r="D186" s="220" t="s">
        <v>178</v>
      </c>
      <c r="E186" s="226" t="s">
        <v>1</v>
      </c>
      <c r="F186" s="227" t="s">
        <v>1134</v>
      </c>
      <c r="G186" s="225"/>
      <c r="H186" s="228">
        <v>6</v>
      </c>
      <c r="I186" s="229"/>
      <c r="J186" s="229"/>
      <c r="K186" s="225"/>
      <c r="L186" s="225"/>
      <c r="M186" s="230"/>
      <c r="N186" s="231"/>
      <c r="O186" s="232"/>
      <c r="P186" s="232"/>
      <c r="Q186" s="232"/>
      <c r="R186" s="232"/>
      <c r="S186" s="232"/>
      <c r="T186" s="232"/>
      <c r="U186" s="232"/>
      <c r="V186" s="232"/>
      <c r="W186" s="232"/>
      <c r="X186" s="233"/>
      <c r="AT186" s="234" t="s">
        <v>178</v>
      </c>
      <c r="AU186" s="234" t="s">
        <v>89</v>
      </c>
      <c r="AV186" s="13" t="s">
        <v>89</v>
      </c>
      <c r="AW186" s="13" t="s">
        <v>5</v>
      </c>
      <c r="AX186" s="13" t="s">
        <v>87</v>
      </c>
      <c r="AY186" s="234" t="s">
        <v>166</v>
      </c>
    </row>
    <row r="187" spans="1:65" s="2" customFormat="1" ht="24" customHeight="1">
      <c r="A187" s="32"/>
      <c r="B187" s="33"/>
      <c r="C187" s="246" t="s">
        <v>314</v>
      </c>
      <c r="D187" s="246" t="s">
        <v>330</v>
      </c>
      <c r="E187" s="247" t="s">
        <v>449</v>
      </c>
      <c r="F187" s="248" t="s">
        <v>450</v>
      </c>
      <c r="G187" s="249" t="s">
        <v>193</v>
      </c>
      <c r="H187" s="250">
        <v>2</v>
      </c>
      <c r="I187" s="251"/>
      <c r="J187" s="252"/>
      <c r="K187" s="253">
        <f>ROUND(P187*H187,2)</f>
        <v>0</v>
      </c>
      <c r="L187" s="248" t="s">
        <v>173</v>
      </c>
      <c r="M187" s="254"/>
      <c r="N187" s="255" t="s">
        <v>1</v>
      </c>
      <c r="O187" s="214" t="s">
        <v>42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68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2"/>
      <c r="Z187" s="32"/>
      <c r="AA187" s="32"/>
      <c r="AB187" s="32"/>
      <c r="AC187" s="32"/>
      <c r="AD187" s="32"/>
      <c r="AE187" s="32"/>
      <c r="AR187" s="218" t="s">
        <v>217</v>
      </c>
      <c r="AT187" s="218" t="s">
        <v>330</v>
      </c>
      <c r="AU187" s="218" t="s">
        <v>89</v>
      </c>
      <c r="AY187" s="16" t="s">
        <v>166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6" t="s">
        <v>87</v>
      </c>
      <c r="BK187" s="219">
        <f>ROUND(P187*H187,2)</f>
        <v>0</v>
      </c>
      <c r="BL187" s="16" t="s">
        <v>174</v>
      </c>
      <c r="BM187" s="218" t="s">
        <v>1135</v>
      </c>
    </row>
    <row r="188" spans="1:65" s="2" customFormat="1" ht="11.25">
      <c r="A188" s="32"/>
      <c r="B188" s="33"/>
      <c r="C188" s="34"/>
      <c r="D188" s="220" t="s">
        <v>176</v>
      </c>
      <c r="E188" s="34"/>
      <c r="F188" s="221" t="s">
        <v>450</v>
      </c>
      <c r="G188" s="34"/>
      <c r="H188" s="34"/>
      <c r="I188" s="113"/>
      <c r="J188" s="113"/>
      <c r="K188" s="34"/>
      <c r="L188" s="34"/>
      <c r="M188" s="37"/>
      <c r="N188" s="222"/>
      <c r="O188" s="223"/>
      <c r="P188" s="68"/>
      <c r="Q188" s="68"/>
      <c r="R188" s="68"/>
      <c r="S188" s="68"/>
      <c r="T188" s="68"/>
      <c r="U188" s="68"/>
      <c r="V188" s="68"/>
      <c r="W188" s="68"/>
      <c r="X188" s="69"/>
      <c r="Y188" s="32"/>
      <c r="Z188" s="32"/>
      <c r="AA188" s="32"/>
      <c r="AB188" s="32"/>
      <c r="AC188" s="32"/>
      <c r="AD188" s="32"/>
      <c r="AE188" s="32"/>
      <c r="AT188" s="16" t="s">
        <v>176</v>
      </c>
      <c r="AU188" s="16" t="s">
        <v>89</v>
      </c>
    </row>
    <row r="189" spans="1:65" s="2" customFormat="1" ht="24" customHeight="1">
      <c r="A189" s="32"/>
      <c r="B189" s="33"/>
      <c r="C189" s="246" t="s">
        <v>319</v>
      </c>
      <c r="D189" s="246" t="s">
        <v>330</v>
      </c>
      <c r="E189" s="247" t="s">
        <v>445</v>
      </c>
      <c r="F189" s="248" t="s">
        <v>446</v>
      </c>
      <c r="G189" s="249" t="s">
        <v>193</v>
      </c>
      <c r="H189" s="250">
        <v>4</v>
      </c>
      <c r="I189" s="251"/>
      <c r="J189" s="252"/>
      <c r="K189" s="253">
        <f>ROUND(P189*H189,2)</f>
        <v>0</v>
      </c>
      <c r="L189" s="248" t="s">
        <v>173</v>
      </c>
      <c r="M189" s="254"/>
      <c r="N189" s="255" t="s">
        <v>1</v>
      </c>
      <c r="O189" s="214" t="s">
        <v>42</v>
      </c>
      <c r="P189" s="215">
        <f>I189+J189</f>
        <v>0</v>
      </c>
      <c r="Q189" s="215">
        <f>ROUND(I189*H189,2)</f>
        <v>0</v>
      </c>
      <c r="R189" s="215">
        <f>ROUND(J189*H189,2)</f>
        <v>0</v>
      </c>
      <c r="S189" s="68"/>
      <c r="T189" s="216">
        <f>S189*H189</f>
        <v>0</v>
      </c>
      <c r="U189" s="216">
        <v>0</v>
      </c>
      <c r="V189" s="216">
        <f>U189*H189</f>
        <v>0</v>
      </c>
      <c r="W189" s="216">
        <v>0</v>
      </c>
      <c r="X189" s="217">
        <f>W189*H189</f>
        <v>0</v>
      </c>
      <c r="Y189" s="32"/>
      <c r="Z189" s="32"/>
      <c r="AA189" s="32"/>
      <c r="AB189" s="32"/>
      <c r="AC189" s="32"/>
      <c r="AD189" s="32"/>
      <c r="AE189" s="32"/>
      <c r="AR189" s="218" t="s">
        <v>217</v>
      </c>
      <c r="AT189" s="218" t="s">
        <v>330</v>
      </c>
      <c r="AU189" s="218" t="s">
        <v>89</v>
      </c>
      <c r="AY189" s="16" t="s">
        <v>166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6" t="s">
        <v>87</v>
      </c>
      <c r="BK189" s="219">
        <f>ROUND(P189*H189,2)</f>
        <v>0</v>
      </c>
      <c r="BL189" s="16" t="s">
        <v>174</v>
      </c>
      <c r="BM189" s="218" t="s">
        <v>1136</v>
      </c>
    </row>
    <row r="190" spans="1:65" s="2" customFormat="1" ht="11.25">
      <c r="A190" s="32"/>
      <c r="B190" s="33"/>
      <c r="C190" s="34"/>
      <c r="D190" s="220" t="s">
        <v>176</v>
      </c>
      <c r="E190" s="34"/>
      <c r="F190" s="221" t="s">
        <v>446</v>
      </c>
      <c r="G190" s="34"/>
      <c r="H190" s="34"/>
      <c r="I190" s="113"/>
      <c r="J190" s="113"/>
      <c r="K190" s="34"/>
      <c r="L190" s="34"/>
      <c r="M190" s="37"/>
      <c r="N190" s="222"/>
      <c r="O190" s="223"/>
      <c r="P190" s="68"/>
      <c r="Q190" s="68"/>
      <c r="R190" s="68"/>
      <c r="S190" s="68"/>
      <c r="T190" s="68"/>
      <c r="U190" s="68"/>
      <c r="V190" s="68"/>
      <c r="W190" s="68"/>
      <c r="X190" s="69"/>
      <c r="Y190" s="32"/>
      <c r="Z190" s="32"/>
      <c r="AA190" s="32"/>
      <c r="AB190" s="32"/>
      <c r="AC190" s="32"/>
      <c r="AD190" s="32"/>
      <c r="AE190" s="32"/>
      <c r="AT190" s="16" t="s">
        <v>176</v>
      </c>
      <c r="AU190" s="16" t="s">
        <v>89</v>
      </c>
    </row>
    <row r="191" spans="1:65" s="2" customFormat="1" ht="24" customHeight="1">
      <c r="A191" s="32"/>
      <c r="B191" s="33"/>
      <c r="C191" s="246" t="s">
        <v>324</v>
      </c>
      <c r="D191" s="246" t="s">
        <v>330</v>
      </c>
      <c r="E191" s="247" t="s">
        <v>1137</v>
      </c>
      <c r="F191" s="248" t="s">
        <v>1138</v>
      </c>
      <c r="G191" s="249" t="s">
        <v>193</v>
      </c>
      <c r="H191" s="250">
        <v>2</v>
      </c>
      <c r="I191" s="251"/>
      <c r="J191" s="252"/>
      <c r="K191" s="253">
        <f>ROUND(P191*H191,2)</f>
        <v>0</v>
      </c>
      <c r="L191" s="248" t="s">
        <v>173</v>
      </c>
      <c r="M191" s="254"/>
      <c r="N191" s="255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0.11</v>
      </c>
      <c r="V191" s="216">
        <f>U191*H191</f>
        <v>0.22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217</v>
      </c>
      <c r="AT191" s="218" t="s">
        <v>330</v>
      </c>
      <c r="AU191" s="218" t="s">
        <v>89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174</v>
      </c>
      <c r="BM191" s="218" t="s">
        <v>1139</v>
      </c>
    </row>
    <row r="192" spans="1:65" s="2" customFormat="1" ht="11.25">
      <c r="A192" s="32"/>
      <c r="B192" s="33"/>
      <c r="C192" s="34"/>
      <c r="D192" s="220" t="s">
        <v>176</v>
      </c>
      <c r="E192" s="34"/>
      <c r="F192" s="221" t="s">
        <v>1138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89</v>
      </c>
    </row>
    <row r="193" spans="1:65" s="12" customFormat="1" ht="25.9" customHeight="1">
      <c r="B193" s="189"/>
      <c r="C193" s="190"/>
      <c r="D193" s="191" t="s">
        <v>78</v>
      </c>
      <c r="E193" s="192" t="s">
        <v>457</v>
      </c>
      <c r="F193" s="192" t="s">
        <v>458</v>
      </c>
      <c r="G193" s="190"/>
      <c r="H193" s="190"/>
      <c r="I193" s="193"/>
      <c r="J193" s="193"/>
      <c r="K193" s="194">
        <f>BK193</f>
        <v>0</v>
      </c>
      <c r="L193" s="190"/>
      <c r="M193" s="195"/>
      <c r="N193" s="196"/>
      <c r="O193" s="197"/>
      <c r="P193" s="197"/>
      <c r="Q193" s="198">
        <f>SUM(Q194:Q214)</f>
        <v>0</v>
      </c>
      <c r="R193" s="198">
        <f>SUM(R194:R214)</f>
        <v>0</v>
      </c>
      <c r="S193" s="197"/>
      <c r="T193" s="199">
        <f>SUM(T194:T214)</f>
        <v>0</v>
      </c>
      <c r="U193" s="197"/>
      <c r="V193" s="199">
        <f>SUM(V194:V214)</f>
        <v>0</v>
      </c>
      <c r="W193" s="197"/>
      <c r="X193" s="200">
        <f>SUM(X194:X214)</f>
        <v>0</v>
      </c>
      <c r="AR193" s="201" t="s">
        <v>174</v>
      </c>
      <c r="AT193" s="202" t="s">
        <v>78</v>
      </c>
      <c r="AU193" s="202" t="s">
        <v>79</v>
      </c>
      <c r="AY193" s="201" t="s">
        <v>166</v>
      </c>
      <c r="BK193" s="203">
        <f>SUM(BK194:BK214)</f>
        <v>0</v>
      </c>
    </row>
    <row r="194" spans="1:65" s="2" customFormat="1" ht="24" customHeight="1">
      <c r="A194" s="32"/>
      <c r="B194" s="33"/>
      <c r="C194" s="206" t="s">
        <v>329</v>
      </c>
      <c r="D194" s="206" t="s">
        <v>169</v>
      </c>
      <c r="E194" s="207" t="s">
        <v>599</v>
      </c>
      <c r="F194" s="208" t="s">
        <v>600</v>
      </c>
      <c r="G194" s="209" t="s">
        <v>198</v>
      </c>
      <c r="H194" s="210">
        <v>123.8</v>
      </c>
      <c r="I194" s="211"/>
      <c r="J194" s="211"/>
      <c r="K194" s="212">
        <f>ROUND(P194*H194,2)</f>
        <v>0</v>
      </c>
      <c r="L194" s="208" t="s">
        <v>173</v>
      </c>
      <c r="M194" s="37"/>
      <c r="N194" s="213" t="s">
        <v>1</v>
      </c>
      <c r="O194" s="214" t="s">
        <v>42</v>
      </c>
      <c r="P194" s="215">
        <f>I194+J194</f>
        <v>0</v>
      </c>
      <c r="Q194" s="215">
        <f>ROUND(I194*H194,2)</f>
        <v>0</v>
      </c>
      <c r="R194" s="215">
        <f>ROUND(J194*H194,2)</f>
        <v>0</v>
      </c>
      <c r="S194" s="68"/>
      <c r="T194" s="216">
        <f>S194*H194</f>
        <v>0</v>
      </c>
      <c r="U194" s="216">
        <v>0</v>
      </c>
      <c r="V194" s="216">
        <f>U194*H194</f>
        <v>0</v>
      </c>
      <c r="W194" s="216">
        <v>0</v>
      </c>
      <c r="X194" s="217">
        <f>W194*H194</f>
        <v>0</v>
      </c>
      <c r="Y194" s="32"/>
      <c r="Z194" s="32"/>
      <c r="AA194" s="32"/>
      <c r="AB194" s="32"/>
      <c r="AC194" s="32"/>
      <c r="AD194" s="32"/>
      <c r="AE194" s="32"/>
      <c r="AR194" s="218" t="s">
        <v>462</v>
      </c>
      <c r="AT194" s="218" t="s">
        <v>169</v>
      </c>
      <c r="AU194" s="218" t="s">
        <v>87</v>
      </c>
      <c r="AY194" s="16" t="s">
        <v>166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6" t="s">
        <v>87</v>
      </c>
      <c r="BK194" s="219">
        <f>ROUND(P194*H194,2)</f>
        <v>0</v>
      </c>
      <c r="BL194" s="16" t="s">
        <v>462</v>
      </c>
      <c r="BM194" s="218" t="s">
        <v>1140</v>
      </c>
    </row>
    <row r="195" spans="1:65" s="2" customFormat="1" ht="58.5">
      <c r="A195" s="32"/>
      <c r="B195" s="33"/>
      <c r="C195" s="34"/>
      <c r="D195" s="220" t="s">
        <v>176</v>
      </c>
      <c r="E195" s="34"/>
      <c r="F195" s="221" t="s">
        <v>602</v>
      </c>
      <c r="G195" s="34"/>
      <c r="H195" s="34"/>
      <c r="I195" s="113"/>
      <c r="J195" s="113"/>
      <c r="K195" s="34"/>
      <c r="L195" s="34"/>
      <c r="M195" s="37"/>
      <c r="N195" s="222"/>
      <c r="O195" s="223"/>
      <c r="P195" s="68"/>
      <c r="Q195" s="68"/>
      <c r="R195" s="68"/>
      <c r="S195" s="68"/>
      <c r="T195" s="68"/>
      <c r="U195" s="68"/>
      <c r="V195" s="68"/>
      <c r="W195" s="68"/>
      <c r="X195" s="69"/>
      <c r="Y195" s="32"/>
      <c r="Z195" s="32"/>
      <c r="AA195" s="32"/>
      <c r="AB195" s="32"/>
      <c r="AC195" s="32"/>
      <c r="AD195" s="32"/>
      <c r="AE195" s="32"/>
      <c r="AT195" s="16" t="s">
        <v>176</v>
      </c>
      <c r="AU195" s="16" t="s">
        <v>87</v>
      </c>
    </row>
    <row r="196" spans="1:65" s="13" customFormat="1" ht="11.25">
      <c r="B196" s="224"/>
      <c r="C196" s="225"/>
      <c r="D196" s="220" t="s">
        <v>178</v>
      </c>
      <c r="E196" s="226" t="s">
        <v>1</v>
      </c>
      <c r="F196" s="227" t="s">
        <v>1141</v>
      </c>
      <c r="G196" s="225"/>
      <c r="H196" s="228">
        <v>123.8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AT196" s="234" t="s">
        <v>178</v>
      </c>
      <c r="AU196" s="234" t="s">
        <v>87</v>
      </c>
      <c r="AV196" s="13" t="s">
        <v>89</v>
      </c>
      <c r="AW196" s="13" t="s">
        <v>5</v>
      </c>
      <c r="AX196" s="13" t="s">
        <v>87</v>
      </c>
      <c r="AY196" s="234" t="s">
        <v>166</v>
      </c>
    </row>
    <row r="197" spans="1:65" s="2" customFormat="1" ht="24" customHeight="1">
      <c r="A197" s="32"/>
      <c r="B197" s="33"/>
      <c r="C197" s="206" t="s">
        <v>335</v>
      </c>
      <c r="D197" s="206" t="s">
        <v>169</v>
      </c>
      <c r="E197" s="207" t="s">
        <v>605</v>
      </c>
      <c r="F197" s="208" t="s">
        <v>606</v>
      </c>
      <c r="G197" s="209" t="s">
        <v>198</v>
      </c>
      <c r="H197" s="210">
        <v>0.59499999999999997</v>
      </c>
      <c r="I197" s="211"/>
      <c r="J197" s="211"/>
      <c r="K197" s="212">
        <f>ROUND(P197*H197,2)</f>
        <v>0</v>
      </c>
      <c r="L197" s="208" t="s">
        <v>173</v>
      </c>
      <c r="M197" s="37"/>
      <c r="N197" s="213" t="s">
        <v>1</v>
      </c>
      <c r="O197" s="214" t="s">
        <v>42</v>
      </c>
      <c r="P197" s="215">
        <f>I197+J197</f>
        <v>0</v>
      </c>
      <c r="Q197" s="215">
        <f>ROUND(I197*H197,2)</f>
        <v>0</v>
      </c>
      <c r="R197" s="215">
        <f>ROUND(J197*H197,2)</f>
        <v>0</v>
      </c>
      <c r="S197" s="68"/>
      <c r="T197" s="216">
        <f>S197*H197</f>
        <v>0</v>
      </c>
      <c r="U197" s="216">
        <v>0</v>
      </c>
      <c r="V197" s="216">
        <f>U197*H197</f>
        <v>0</v>
      </c>
      <c r="W197" s="216">
        <v>0</v>
      </c>
      <c r="X197" s="217">
        <f>W197*H197</f>
        <v>0</v>
      </c>
      <c r="Y197" s="32"/>
      <c r="Z197" s="32"/>
      <c r="AA197" s="32"/>
      <c r="AB197" s="32"/>
      <c r="AC197" s="32"/>
      <c r="AD197" s="32"/>
      <c r="AE197" s="32"/>
      <c r="AR197" s="218" t="s">
        <v>462</v>
      </c>
      <c r="AT197" s="218" t="s">
        <v>169</v>
      </c>
      <c r="AU197" s="218" t="s">
        <v>87</v>
      </c>
      <c r="AY197" s="16" t="s">
        <v>166</v>
      </c>
      <c r="BE197" s="219">
        <f>IF(O197="základní",K197,0)</f>
        <v>0</v>
      </c>
      <c r="BF197" s="219">
        <f>IF(O197="snížená",K197,0)</f>
        <v>0</v>
      </c>
      <c r="BG197" s="219">
        <f>IF(O197="zákl. přenesená",K197,0)</f>
        <v>0</v>
      </c>
      <c r="BH197" s="219">
        <f>IF(O197="sníž. přenesená",K197,0)</f>
        <v>0</v>
      </c>
      <c r="BI197" s="219">
        <f>IF(O197="nulová",K197,0)</f>
        <v>0</v>
      </c>
      <c r="BJ197" s="16" t="s">
        <v>87</v>
      </c>
      <c r="BK197" s="219">
        <f>ROUND(P197*H197,2)</f>
        <v>0</v>
      </c>
      <c r="BL197" s="16" t="s">
        <v>462</v>
      </c>
      <c r="BM197" s="218" t="s">
        <v>1142</v>
      </c>
    </row>
    <row r="198" spans="1:65" s="2" customFormat="1" ht="58.5">
      <c r="A198" s="32"/>
      <c r="B198" s="33"/>
      <c r="C198" s="34"/>
      <c r="D198" s="220" t="s">
        <v>176</v>
      </c>
      <c r="E198" s="34"/>
      <c r="F198" s="221" t="s">
        <v>608</v>
      </c>
      <c r="G198" s="34"/>
      <c r="H198" s="34"/>
      <c r="I198" s="113"/>
      <c r="J198" s="113"/>
      <c r="K198" s="34"/>
      <c r="L198" s="34"/>
      <c r="M198" s="37"/>
      <c r="N198" s="222"/>
      <c r="O198" s="223"/>
      <c r="P198" s="68"/>
      <c r="Q198" s="68"/>
      <c r="R198" s="68"/>
      <c r="S198" s="68"/>
      <c r="T198" s="68"/>
      <c r="U198" s="68"/>
      <c r="V198" s="68"/>
      <c r="W198" s="68"/>
      <c r="X198" s="69"/>
      <c r="Y198" s="32"/>
      <c r="Z198" s="32"/>
      <c r="AA198" s="32"/>
      <c r="AB198" s="32"/>
      <c r="AC198" s="32"/>
      <c r="AD198" s="32"/>
      <c r="AE198" s="32"/>
      <c r="AT198" s="16" t="s">
        <v>176</v>
      </c>
      <c r="AU198" s="16" t="s">
        <v>87</v>
      </c>
    </row>
    <row r="199" spans="1:65" s="13" customFormat="1" ht="11.25">
      <c r="B199" s="224"/>
      <c r="C199" s="225"/>
      <c r="D199" s="220" t="s">
        <v>178</v>
      </c>
      <c r="E199" s="226" t="s">
        <v>1</v>
      </c>
      <c r="F199" s="227" t="s">
        <v>1143</v>
      </c>
      <c r="G199" s="225"/>
      <c r="H199" s="228">
        <v>0.59499999999999997</v>
      </c>
      <c r="I199" s="229"/>
      <c r="J199" s="229"/>
      <c r="K199" s="225"/>
      <c r="L199" s="225"/>
      <c r="M199" s="230"/>
      <c r="N199" s="231"/>
      <c r="O199" s="232"/>
      <c r="P199" s="232"/>
      <c r="Q199" s="232"/>
      <c r="R199" s="232"/>
      <c r="S199" s="232"/>
      <c r="T199" s="232"/>
      <c r="U199" s="232"/>
      <c r="V199" s="232"/>
      <c r="W199" s="232"/>
      <c r="X199" s="233"/>
      <c r="AT199" s="234" t="s">
        <v>178</v>
      </c>
      <c r="AU199" s="234" t="s">
        <v>87</v>
      </c>
      <c r="AV199" s="13" t="s">
        <v>89</v>
      </c>
      <c r="AW199" s="13" t="s">
        <v>5</v>
      </c>
      <c r="AX199" s="13" t="s">
        <v>87</v>
      </c>
      <c r="AY199" s="234" t="s">
        <v>166</v>
      </c>
    </row>
    <row r="200" spans="1:65" s="2" customFormat="1" ht="24" customHeight="1">
      <c r="A200" s="32"/>
      <c r="B200" s="33"/>
      <c r="C200" s="206" t="s">
        <v>340</v>
      </c>
      <c r="D200" s="206" t="s">
        <v>169</v>
      </c>
      <c r="E200" s="207" t="s">
        <v>610</v>
      </c>
      <c r="F200" s="208" t="s">
        <v>611</v>
      </c>
      <c r="G200" s="209" t="s">
        <v>198</v>
      </c>
      <c r="H200" s="210">
        <v>124.395</v>
      </c>
      <c r="I200" s="211"/>
      <c r="J200" s="211"/>
      <c r="K200" s="212">
        <f>ROUND(P200*H200,2)</f>
        <v>0</v>
      </c>
      <c r="L200" s="208" t="s">
        <v>173</v>
      </c>
      <c r="M200" s="37"/>
      <c r="N200" s="213" t="s">
        <v>1</v>
      </c>
      <c r="O200" s="214" t="s">
        <v>42</v>
      </c>
      <c r="P200" s="215">
        <f>I200+J200</f>
        <v>0</v>
      </c>
      <c r="Q200" s="215">
        <f>ROUND(I200*H200,2)</f>
        <v>0</v>
      </c>
      <c r="R200" s="215">
        <f>ROUND(J200*H200,2)</f>
        <v>0</v>
      </c>
      <c r="S200" s="68"/>
      <c r="T200" s="216">
        <f>S200*H200</f>
        <v>0</v>
      </c>
      <c r="U200" s="216">
        <v>0</v>
      </c>
      <c r="V200" s="216">
        <f>U200*H200</f>
        <v>0</v>
      </c>
      <c r="W200" s="216">
        <v>0</v>
      </c>
      <c r="X200" s="217">
        <f>W200*H200</f>
        <v>0</v>
      </c>
      <c r="Y200" s="32"/>
      <c r="Z200" s="32"/>
      <c r="AA200" s="32"/>
      <c r="AB200" s="32"/>
      <c r="AC200" s="32"/>
      <c r="AD200" s="32"/>
      <c r="AE200" s="32"/>
      <c r="AR200" s="218" t="s">
        <v>462</v>
      </c>
      <c r="AT200" s="218" t="s">
        <v>169</v>
      </c>
      <c r="AU200" s="218" t="s">
        <v>87</v>
      </c>
      <c r="AY200" s="16" t="s">
        <v>166</v>
      </c>
      <c r="BE200" s="219">
        <f>IF(O200="základní",K200,0)</f>
        <v>0</v>
      </c>
      <c r="BF200" s="219">
        <f>IF(O200="snížená",K200,0)</f>
        <v>0</v>
      </c>
      <c r="BG200" s="219">
        <f>IF(O200="zákl. přenesená",K200,0)</f>
        <v>0</v>
      </c>
      <c r="BH200" s="219">
        <f>IF(O200="sníž. přenesená",K200,0)</f>
        <v>0</v>
      </c>
      <c r="BI200" s="219">
        <f>IF(O200="nulová",K200,0)</f>
        <v>0</v>
      </c>
      <c r="BJ200" s="16" t="s">
        <v>87</v>
      </c>
      <c r="BK200" s="219">
        <f>ROUND(P200*H200,2)</f>
        <v>0</v>
      </c>
      <c r="BL200" s="16" t="s">
        <v>462</v>
      </c>
      <c r="BM200" s="218" t="s">
        <v>1144</v>
      </c>
    </row>
    <row r="201" spans="1:65" s="2" customFormat="1" ht="117">
      <c r="A201" s="32"/>
      <c r="B201" s="33"/>
      <c r="C201" s="34"/>
      <c r="D201" s="220" t="s">
        <v>176</v>
      </c>
      <c r="E201" s="34"/>
      <c r="F201" s="221" t="s">
        <v>613</v>
      </c>
      <c r="G201" s="34"/>
      <c r="H201" s="34"/>
      <c r="I201" s="113"/>
      <c r="J201" s="113"/>
      <c r="K201" s="34"/>
      <c r="L201" s="34"/>
      <c r="M201" s="37"/>
      <c r="N201" s="222"/>
      <c r="O201" s="223"/>
      <c r="P201" s="68"/>
      <c r="Q201" s="68"/>
      <c r="R201" s="68"/>
      <c r="S201" s="68"/>
      <c r="T201" s="68"/>
      <c r="U201" s="68"/>
      <c r="V201" s="68"/>
      <c r="W201" s="68"/>
      <c r="X201" s="69"/>
      <c r="Y201" s="32"/>
      <c r="Z201" s="32"/>
      <c r="AA201" s="32"/>
      <c r="AB201" s="32"/>
      <c r="AC201" s="32"/>
      <c r="AD201" s="32"/>
      <c r="AE201" s="32"/>
      <c r="AT201" s="16" t="s">
        <v>176</v>
      </c>
      <c r="AU201" s="16" t="s">
        <v>87</v>
      </c>
    </row>
    <row r="202" spans="1:65" s="13" customFormat="1" ht="11.25">
      <c r="B202" s="224"/>
      <c r="C202" s="225"/>
      <c r="D202" s="220" t="s">
        <v>178</v>
      </c>
      <c r="E202" s="226" t="s">
        <v>1</v>
      </c>
      <c r="F202" s="227" t="s">
        <v>1145</v>
      </c>
      <c r="G202" s="225"/>
      <c r="H202" s="228">
        <v>124.395</v>
      </c>
      <c r="I202" s="229"/>
      <c r="J202" s="229"/>
      <c r="K202" s="225"/>
      <c r="L202" s="225"/>
      <c r="M202" s="230"/>
      <c r="N202" s="231"/>
      <c r="O202" s="232"/>
      <c r="P202" s="232"/>
      <c r="Q202" s="232"/>
      <c r="R202" s="232"/>
      <c r="S202" s="232"/>
      <c r="T202" s="232"/>
      <c r="U202" s="232"/>
      <c r="V202" s="232"/>
      <c r="W202" s="232"/>
      <c r="X202" s="233"/>
      <c r="AT202" s="234" t="s">
        <v>178</v>
      </c>
      <c r="AU202" s="234" t="s">
        <v>87</v>
      </c>
      <c r="AV202" s="13" t="s">
        <v>89</v>
      </c>
      <c r="AW202" s="13" t="s">
        <v>5</v>
      </c>
      <c r="AX202" s="13" t="s">
        <v>87</v>
      </c>
      <c r="AY202" s="234" t="s">
        <v>166</v>
      </c>
    </row>
    <row r="203" spans="1:65" s="2" customFormat="1" ht="24" customHeight="1">
      <c r="A203" s="32"/>
      <c r="B203" s="33"/>
      <c r="C203" s="206" t="s">
        <v>345</v>
      </c>
      <c r="D203" s="206" t="s">
        <v>169</v>
      </c>
      <c r="E203" s="207" t="s">
        <v>701</v>
      </c>
      <c r="F203" s="208" t="s">
        <v>702</v>
      </c>
      <c r="G203" s="209" t="s">
        <v>198</v>
      </c>
      <c r="H203" s="210">
        <v>34.076999999999998</v>
      </c>
      <c r="I203" s="211"/>
      <c r="J203" s="211"/>
      <c r="K203" s="212">
        <f>ROUND(P203*H203,2)</f>
        <v>0</v>
      </c>
      <c r="L203" s="208" t="s">
        <v>173</v>
      </c>
      <c r="M203" s="37"/>
      <c r="N203" s="213" t="s">
        <v>1</v>
      </c>
      <c r="O203" s="214" t="s">
        <v>42</v>
      </c>
      <c r="P203" s="215">
        <f>I203+J203</f>
        <v>0</v>
      </c>
      <c r="Q203" s="215">
        <f>ROUND(I203*H203,2)</f>
        <v>0</v>
      </c>
      <c r="R203" s="215">
        <f>ROUND(J203*H203,2)</f>
        <v>0</v>
      </c>
      <c r="S203" s="68"/>
      <c r="T203" s="216">
        <f>S203*H203</f>
        <v>0</v>
      </c>
      <c r="U203" s="216">
        <v>0</v>
      </c>
      <c r="V203" s="216">
        <f>U203*H203</f>
        <v>0</v>
      </c>
      <c r="W203" s="216">
        <v>0</v>
      </c>
      <c r="X203" s="217">
        <f>W203*H203</f>
        <v>0</v>
      </c>
      <c r="Y203" s="32"/>
      <c r="Z203" s="32"/>
      <c r="AA203" s="32"/>
      <c r="AB203" s="32"/>
      <c r="AC203" s="32"/>
      <c r="AD203" s="32"/>
      <c r="AE203" s="32"/>
      <c r="AR203" s="218" t="s">
        <v>462</v>
      </c>
      <c r="AT203" s="218" t="s">
        <v>169</v>
      </c>
      <c r="AU203" s="218" t="s">
        <v>87</v>
      </c>
      <c r="AY203" s="16" t="s">
        <v>166</v>
      </c>
      <c r="BE203" s="219">
        <f>IF(O203="základní",K203,0)</f>
        <v>0</v>
      </c>
      <c r="BF203" s="219">
        <f>IF(O203="snížená",K203,0)</f>
        <v>0</v>
      </c>
      <c r="BG203" s="219">
        <f>IF(O203="zákl. přenesená",K203,0)</f>
        <v>0</v>
      </c>
      <c r="BH203" s="219">
        <f>IF(O203="sníž. přenesená",K203,0)</f>
        <v>0</v>
      </c>
      <c r="BI203" s="219">
        <f>IF(O203="nulová",K203,0)</f>
        <v>0</v>
      </c>
      <c r="BJ203" s="16" t="s">
        <v>87</v>
      </c>
      <c r="BK203" s="219">
        <f>ROUND(P203*H203,2)</f>
        <v>0</v>
      </c>
      <c r="BL203" s="16" t="s">
        <v>462</v>
      </c>
      <c r="BM203" s="218" t="s">
        <v>1146</v>
      </c>
    </row>
    <row r="204" spans="1:65" s="2" customFormat="1" ht="117">
      <c r="A204" s="32"/>
      <c r="B204" s="33"/>
      <c r="C204" s="34"/>
      <c r="D204" s="220" t="s">
        <v>176</v>
      </c>
      <c r="E204" s="34"/>
      <c r="F204" s="221" t="s">
        <v>704</v>
      </c>
      <c r="G204" s="34"/>
      <c r="H204" s="34"/>
      <c r="I204" s="113"/>
      <c r="J204" s="113"/>
      <c r="K204" s="34"/>
      <c r="L204" s="34"/>
      <c r="M204" s="37"/>
      <c r="N204" s="222"/>
      <c r="O204" s="223"/>
      <c r="P204" s="68"/>
      <c r="Q204" s="68"/>
      <c r="R204" s="68"/>
      <c r="S204" s="68"/>
      <c r="T204" s="68"/>
      <c r="U204" s="68"/>
      <c r="V204" s="68"/>
      <c r="W204" s="68"/>
      <c r="X204" s="69"/>
      <c r="Y204" s="32"/>
      <c r="Z204" s="32"/>
      <c r="AA204" s="32"/>
      <c r="AB204" s="32"/>
      <c r="AC204" s="32"/>
      <c r="AD204" s="32"/>
      <c r="AE204" s="32"/>
      <c r="AT204" s="16" t="s">
        <v>176</v>
      </c>
      <c r="AU204" s="16" t="s">
        <v>87</v>
      </c>
    </row>
    <row r="205" spans="1:65" s="13" customFormat="1" ht="22.5">
      <c r="B205" s="224"/>
      <c r="C205" s="225"/>
      <c r="D205" s="220" t="s">
        <v>178</v>
      </c>
      <c r="E205" s="226" t="s">
        <v>1</v>
      </c>
      <c r="F205" s="227" t="s">
        <v>1147</v>
      </c>
      <c r="G205" s="225"/>
      <c r="H205" s="228">
        <v>34.076999999999998</v>
      </c>
      <c r="I205" s="229"/>
      <c r="J205" s="229"/>
      <c r="K205" s="225"/>
      <c r="L205" s="225"/>
      <c r="M205" s="230"/>
      <c r="N205" s="231"/>
      <c r="O205" s="232"/>
      <c r="P205" s="232"/>
      <c r="Q205" s="232"/>
      <c r="R205" s="232"/>
      <c r="S205" s="232"/>
      <c r="T205" s="232"/>
      <c r="U205" s="232"/>
      <c r="V205" s="232"/>
      <c r="W205" s="232"/>
      <c r="X205" s="233"/>
      <c r="AT205" s="234" t="s">
        <v>178</v>
      </c>
      <c r="AU205" s="234" t="s">
        <v>87</v>
      </c>
      <c r="AV205" s="13" t="s">
        <v>89</v>
      </c>
      <c r="AW205" s="13" t="s">
        <v>5</v>
      </c>
      <c r="AX205" s="13" t="s">
        <v>87</v>
      </c>
      <c r="AY205" s="234" t="s">
        <v>166</v>
      </c>
    </row>
    <row r="206" spans="1:65" s="2" customFormat="1" ht="24" customHeight="1">
      <c r="A206" s="32"/>
      <c r="B206" s="33"/>
      <c r="C206" s="206" t="s">
        <v>349</v>
      </c>
      <c r="D206" s="206" t="s">
        <v>169</v>
      </c>
      <c r="E206" s="207" t="s">
        <v>496</v>
      </c>
      <c r="F206" s="208" t="s">
        <v>497</v>
      </c>
      <c r="G206" s="209" t="s">
        <v>198</v>
      </c>
      <c r="H206" s="210">
        <v>116.794</v>
      </c>
      <c r="I206" s="211"/>
      <c r="J206" s="211"/>
      <c r="K206" s="212">
        <f>ROUND(P206*H206,2)</f>
        <v>0</v>
      </c>
      <c r="L206" s="208" t="s">
        <v>173</v>
      </c>
      <c r="M206" s="37"/>
      <c r="N206" s="213" t="s">
        <v>1</v>
      </c>
      <c r="O206" s="214" t="s">
        <v>42</v>
      </c>
      <c r="P206" s="215">
        <f>I206+J206</f>
        <v>0</v>
      </c>
      <c r="Q206" s="215">
        <f>ROUND(I206*H206,2)</f>
        <v>0</v>
      </c>
      <c r="R206" s="215">
        <f>ROUND(J206*H206,2)</f>
        <v>0</v>
      </c>
      <c r="S206" s="68"/>
      <c r="T206" s="216">
        <f>S206*H206</f>
        <v>0</v>
      </c>
      <c r="U206" s="216">
        <v>0</v>
      </c>
      <c r="V206" s="216">
        <f>U206*H206</f>
        <v>0</v>
      </c>
      <c r="W206" s="216">
        <v>0</v>
      </c>
      <c r="X206" s="217">
        <f>W206*H206</f>
        <v>0</v>
      </c>
      <c r="Y206" s="32"/>
      <c r="Z206" s="32"/>
      <c r="AA206" s="32"/>
      <c r="AB206" s="32"/>
      <c r="AC206" s="32"/>
      <c r="AD206" s="32"/>
      <c r="AE206" s="32"/>
      <c r="AR206" s="218" t="s">
        <v>462</v>
      </c>
      <c r="AT206" s="218" t="s">
        <v>169</v>
      </c>
      <c r="AU206" s="218" t="s">
        <v>87</v>
      </c>
      <c r="AY206" s="16" t="s">
        <v>166</v>
      </c>
      <c r="BE206" s="219">
        <f>IF(O206="základní",K206,0)</f>
        <v>0</v>
      </c>
      <c r="BF206" s="219">
        <f>IF(O206="snížená",K206,0)</f>
        <v>0</v>
      </c>
      <c r="BG206" s="219">
        <f>IF(O206="zákl. přenesená",K206,0)</f>
        <v>0</v>
      </c>
      <c r="BH206" s="219">
        <f>IF(O206="sníž. přenesená",K206,0)</f>
        <v>0</v>
      </c>
      <c r="BI206" s="219">
        <f>IF(O206="nulová",K206,0)</f>
        <v>0</v>
      </c>
      <c r="BJ206" s="16" t="s">
        <v>87</v>
      </c>
      <c r="BK206" s="219">
        <f>ROUND(P206*H206,2)</f>
        <v>0</v>
      </c>
      <c r="BL206" s="16" t="s">
        <v>462</v>
      </c>
      <c r="BM206" s="218" t="s">
        <v>1148</v>
      </c>
    </row>
    <row r="207" spans="1:65" s="2" customFormat="1" ht="117">
      <c r="A207" s="32"/>
      <c r="B207" s="33"/>
      <c r="C207" s="34"/>
      <c r="D207" s="220" t="s">
        <v>176</v>
      </c>
      <c r="E207" s="34"/>
      <c r="F207" s="221" t="s">
        <v>499</v>
      </c>
      <c r="G207" s="34"/>
      <c r="H207" s="34"/>
      <c r="I207" s="113"/>
      <c r="J207" s="113"/>
      <c r="K207" s="34"/>
      <c r="L207" s="34"/>
      <c r="M207" s="37"/>
      <c r="N207" s="222"/>
      <c r="O207" s="223"/>
      <c r="P207" s="68"/>
      <c r="Q207" s="68"/>
      <c r="R207" s="68"/>
      <c r="S207" s="68"/>
      <c r="T207" s="68"/>
      <c r="U207" s="68"/>
      <c r="V207" s="68"/>
      <c r="W207" s="68"/>
      <c r="X207" s="69"/>
      <c r="Y207" s="32"/>
      <c r="Z207" s="32"/>
      <c r="AA207" s="32"/>
      <c r="AB207" s="32"/>
      <c r="AC207" s="32"/>
      <c r="AD207" s="32"/>
      <c r="AE207" s="32"/>
      <c r="AT207" s="16" t="s">
        <v>176</v>
      </c>
      <c r="AU207" s="16" t="s">
        <v>87</v>
      </c>
    </row>
    <row r="208" spans="1:65" s="13" customFormat="1" ht="11.25">
      <c r="B208" s="224"/>
      <c r="C208" s="225"/>
      <c r="D208" s="220" t="s">
        <v>178</v>
      </c>
      <c r="E208" s="226" t="s">
        <v>1</v>
      </c>
      <c r="F208" s="227" t="s">
        <v>1149</v>
      </c>
      <c r="G208" s="225"/>
      <c r="H208" s="228">
        <v>116.794</v>
      </c>
      <c r="I208" s="229"/>
      <c r="J208" s="229"/>
      <c r="K208" s="225"/>
      <c r="L208" s="225"/>
      <c r="M208" s="230"/>
      <c r="N208" s="231"/>
      <c r="O208" s="232"/>
      <c r="P208" s="232"/>
      <c r="Q208" s="232"/>
      <c r="R208" s="232"/>
      <c r="S208" s="232"/>
      <c r="T208" s="232"/>
      <c r="U208" s="232"/>
      <c r="V208" s="232"/>
      <c r="W208" s="232"/>
      <c r="X208" s="233"/>
      <c r="AT208" s="234" t="s">
        <v>178</v>
      </c>
      <c r="AU208" s="234" t="s">
        <v>87</v>
      </c>
      <c r="AV208" s="13" t="s">
        <v>89</v>
      </c>
      <c r="AW208" s="13" t="s">
        <v>5</v>
      </c>
      <c r="AX208" s="13" t="s">
        <v>87</v>
      </c>
      <c r="AY208" s="234" t="s">
        <v>166</v>
      </c>
    </row>
    <row r="209" spans="1:65" s="2" customFormat="1" ht="36" customHeight="1">
      <c r="A209" s="32"/>
      <c r="B209" s="33"/>
      <c r="C209" s="206" t="s">
        <v>353</v>
      </c>
      <c r="D209" s="206" t="s">
        <v>169</v>
      </c>
      <c r="E209" s="207" t="s">
        <v>514</v>
      </c>
      <c r="F209" s="208" t="s">
        <v>515</v>
      </c>
      <c r="G209" s="209" t="s">
        <v>198</v>
      </c>
      <c r="H209" s="210">
        <v>14.875999999999999</v>
      </c>
      <c r="I209" s="211"/>
      <c r="J209" s="211"/>
      <c r="K209" s="212">
        <f>ROUND(P209*H209,2)</f>
        <v>0</v>
      </c>
      <c r="L209" s="208" t="s">
        <v>173</v>
      </c>
      <c r="M209" s="37"/>
      <c r="N209" s="213" t="s">
        <v>1</v>
      </c>
      <c r="O209" s="214" t="s">
        <v>42</v>
      </c>
      <c r="P209" s="215">
        <f>I209+J209</f>
        <v>0</v>
      </c>
      <c r="Q209" s="215">
        <f>ROUND(I209*H209,2)</f>
        <v>0</v>
      </c>
      <c r="R209" s="215">
        <f>ROUND(J209*H209,2)</f>
        <v>0</v>
      </c>
      <c r="S209" s="68"/>
      <c r="T209" s="216">
        <f>S209*H209</f>
        <v>0</v>
      </c>
      <c r="U209" s="216">
        <v>0</v>
      </c>
      <c r="V209" s="216">
        <f>U209*H209</f>
        <v>0</v>
      </c>
      <c r="W209" s="216">
        <v>0</v>
      </c>
      <c r="X209" s="217">
        <f>W209*H209</f>
        <v>0</v>
      </c>
      <c r="Y209" s="32"/>
      <c r="Z209" s="32"/>
      <c r="AA209" s="32"/>
      <c r="AB209" s="32"/>
      <c r="AC209" s="32"/>
      <c r="AD209" s="32"/>
      <c r="AE209" s="32"/>
      <c r="AR209" s="218" t="s">
        <v>462</v>
      </c>
      <c r="AT209" s="218" t="s">
        <v>169</v>
      </c>
      <c r="AU209" s="218" t="s">
        <v>87</v>
      </c>
      <c r="AY209" s="16" t="s">
        <v>166</v>
      </c>
      <c r="BE209" s="219">
        <f>IF(O209="základní",K209,0)</f>
        <v>0</v>
      </c>
      <c r="BF209" s="219">
        <f>IF(O209="snížená",K209,0)</f>
        <v>0</v>
      </c>
      <c r="BG209" s="219">
        <f>IF(O209="zákl. přenesená",K209,0)</f>
        <v>0</v>
      </c>
      <c r="BH209" s="219">
        <f>IF(O209="sníž. přenesená",K209,0)</f>
        <v>0</v>
      </c>
      <c r="BI209" s="219">
        <f>IF(O209="nulová",K209,0)</f>
        <v>0</v>
      </c>
      <c r="BJ209" s="16" t="s">
        <v>87</v>
      </c>
      <c r="BK209" s="219">
        <f>ROUND(P209*H209,2)</f>
        <v>0</v>
      </c>
      <c r="BL209" s="16" t="s">
        <v>462</v>
      </c>
      <c r="BM209" s="218" t="s">
        <v>1150</v>
      </c>
    </row>
    <row r="210" spans="1:65" s="2" customFormat="1" ht="117">
      <c r="A210" s="32"/>
      <c r="B210" s="33"/>
      <c r="C210" s="34"/>
      <c r="D210" s="220" t="s">
        <v>176</v>
      </c>
      <c r="E210" s="34"/>
      <c r="F210" s="221" t="s">
        <v>517</v>
      </c>
      <c r="G210" s="34"/>
      <c r="H210" s="34"/>
      <c r="I210" s="113"/>
      <c r="J210" s="113"/>
      <c r="K210" s="34"/>
      <c r="L210" s="34"/>
      <c r="M210" s="37"/>
      <c r="N210" s="222"/>
      <c r="O210" s="223"/>
      <c r="P210" s="68"/>
      <c r="Q210" s="68"/>
      <c r="R210" s="68"/>
      <c r="S210" s="68"/>
      <c r="T210" s="68"/>
      <c r="U210" s="68"/>
      <c r="V210" s="68"/>
      <c r="W210" s="68"/>
      <c r="X210" s="69"/>
      <c r="Y210" s="32"/>
      <c r="Z210" s="32"/>
      <c r="AA210" s="32"/>
      <c r="AB210" s="32"/>
      <c r="AC210" s="32"/>
      <c r="AD210" s="32"/>
      <c r="AE210" s="32"/>
      <c r="AT210" s="16" t="s">
        <v>176</v>
      </c>
      <c r="AU210" s="16" t="s">
        <v>87</v>
      </c>
    </row>
    <row r="211" spans="1:65" s="13" customFormat="1" ht="11.25">
      <c r="B211" s="224"/>
      <c r="C211" s="225"/>
      <c r="D211" s="220" t="s">
        <v>178</v>
      </c>
      <c r="E211" s="226" t="s">
        <v>1</v>
      </c>
      <c r="F211" s="227" t="s">
        <v>1151</v>
      </c>
      <c r="G211" s="225"/>
      <c r="H211" s="228">
        <v>14.875999999999999</v>
      </c>
      <c r="I211" s="229"/>
      <c r="J211" s="229"/>
      <c r="K211" s="225"/>
      <c r="L211" s="225"/>
      <c r="M211" s="230"/>
      <c r="N211" s="231"/>
      <c r="O211" s="232"/>
      <c r="P211" s="232"/>
      <c r="Q211" s="232"/>
      <c r="R211" s="232"/>
      <c r="S211" s="232"/>
      <c r="T211" s="232"/>
      <c r="U211" s="232"/>
      <c r="V211" s="232"/>
      <c r="W211" s="232"/>
      <c r="X211" s="233"/>
      <c r="AT211" s="234" t="s">
        <v>178</v>
      </c>
      <c r="AU211" s="234" t="s">
        <v>87</v>
      </c>
      <c r="AV211" s="13" t="s">
        <v>89</v>
      </c>
      <c r="AW211" s="13" t="s">
        <v>5</v>
      </c>
      <c r="AX211" s="13" t="s">
        <v>87</v>
      </c>
      <c r="AY211" s="234" t="s">
        <v>166</v>
      </c>
    </row>
    <row r="212" spans="1:65" s="2" customFormat="1" ht="24" customHeight="1">
      <c r="A212" s="32"/>
      <c r="B212" s="33"/>
      <c r="C212" s="206" t="s">
        <v>357</v>
      </c>
      <c r="D212" s="206" t="s">
        <v>169</v>
      </c>
      <c r="E212" s="207" t="s">
        <v>520</v>
      </c>
      <c r="F212" s="208" t="s">
        <v>521</v>
      </c>
      <c r="G212" s="209" t="s">
        <v>193</v>
      </c>
      <c r="H212" s="210">
        <v>1</v>
      </c>
      <c r="I212" s="211"/>
      <c r="J212" s="211"/>
      <c r="K212" s="212">
        <f>ROUND(P212*H212,2)</f>
        <v>0</v>
      </c>
      <c r="L212" s="208" t="s">
        <v>173</v>
      </c>
      <c r="M212" s="37"/>
      <c r="N212" s="213" t="s">
        <v>1</v>
      </c>
      <c r="O212" s="214" t="s">
        <v>42</v>
      </c>
      <c r="P212" s="215">
        <f>I212+J212</f>
        <v>0</v>
      </c>
      <c r="Q212" s="215">
        <f>ROUND(I212*H212,2)</f>
        <v>0</v>
      </c>
      <c r="R212" s="215">
        <f>ROUND(J212*H212,2)</f>
        <v>0</v>
      </c>
      <c r="S212" s="68"/>
      <c r="T212" s="216">
        <f>S212*H212</f>
        <v>0</v>
      </c>
      <c r="U212" s="216">
        <v>0</v>
      </c>
      <c r="V212" s="216">
        <f>U212*H212</f>
        <v>0</v>
      </c>
      <c r="W212" s="216">
        <v>0</v>
      </c>
      <c r="X212" s="217">
        <f>W212*H212</f>
        <v>0</v>
      </c>
      <c r="Y212" s="32"/>
      <c r="Z212" s="32"/>
      <c r="AA212" s="32"/>
      <c r="AB212" s="32"/>
      <c r="AC212" s="32"/>
      <c r="AD212" s="32"/>
      <c r="AE212" s="32"/>
      <c r="AR212" s="218" t="s">
        <v>462</v>
      </c>
      <c r="AT212" s="218" t="s">
        <v>169</v>
      </c>
      <c r="AU212" s="218" t="s">
        <v>87</v>
      </c>
      <c r="AY212" s="16" t="s">
        <v>166</v>
      </c>
      <c r="BE212" s="219">
        <f>IF(O212="základní",K212,0)</f>
        <v>0</v>
      </c>
      <c r="BF212" s="219">
        <f>IF(O212="snížená",K212,0)</f>
        <v>0</v>
      </c>
      <c r="BG212" s="219">
        <f>IF(O212="zákl. přenesená",K212,0)</f>
        <v>0</v>
      </c>
      <c r="BH212" s="219">
        <f>IF(O212="sníž. přenesená",K212,0)</f>
        <v>0</v>
      </c>
      <c r="BI212" s="219">
        <f>IF(O212="nulová",K212,0)</f>
        <v>0</v>
      </c>
      <c r="BJ212" s="16" t="s">
        <v>87</v>
      </c>
      <c r="BK212" s="219">
        <f>ROUND(P212*H212,2)</f>
        <v>0</v>
      </c>
      <c r="BL212" s="16" t="s">
        <v>462</v>
      </c>
      <c r="BM212" s="218" t="s">
        <v>1152</v>
      </c>
    </row>
    <row r="213" spans="1:65" s="2" customFormat="1" ht="58.5">
      <c r="A213" s="32"/>
      <c r="B213" s="33"/>
      <c r="C213" s="34"/>
      <c r="D213" s="220" t="s">
        <v>176</v>
      </c>
      <c r="E213" s="34"/>
      <c r="F213" s="221" t="s">
        <v>523</v>
      </c>
      <c r="G213" s="34"/>
      <c r="H213" s="34"/>
      <c r="I213" s="113"/>
      <c r="J213" s="113"/>
      <c r="K213" s="34"/>
      <c r="L213" s="34"/>
      <c r="M213" s="37"/>
      <c r="N213" s="222"/>
      <c r="O213" s="223"/>
      <c r="P213" s="68"/>
      <c r="Q213" s="68"/>
      <c r="R213" s="68"/>
      <c r="S213" s="68"/>
      <c r="T213" s="68"/>
      <c r="U213" s="68"/>
      <c r="V213" s="68"/>
      <c r="W213" s="68"/>
      <c r="X213" s="69"/>
      <c r="Y213" s="32"/>
      <c r="Z213" s="32"/>
      <c r="AA213" s="32"/>
      <c r="AB213" s="32"/>
      <c r="AC213" s="32"/>
      <c r="AD213" s="32"/>
      <c r="AE213" s="32"/>
      <c r="AT213" s="16" t="s">
        <v>176</v>
      </c>
      <c r="AU213" s="16" t="s">
        <v>87</v>
      </c>
    </row>
    <row r="214" spans="1:65" s="13" customFormat="1" ht="11.25">
      <c r="B214" s="224"/>
      <c r="C214" s="225"/>
      <c r="D214" s="220" t="s">
        <v>178</v>
      </c>
      <c r="E214" s="226" t="s">
        <v>1</v>
      </c>
      <c r="F214" s="227" t="s">
        <v>623</v>
      </c>
      <c r="G214" s="225"/>
      <c r="H214" s="228">
        <v>1</v>
      </c>
      <c r="I214" s="229"/>
      <c r="J214" s="229"/>
      <c r="K214" s="225"/>
      <c r="L214" s="225"/>
      <c r="M214" s="230"/>
      <c r="N214" s="256"/>
      <c r="O214" s="257"/>
      <c r="P214" s="257"/>
      <c r="Q214" s="257"/>
      <c r="R214" s="257"/>
      <c r="S214" s="257"/>
      <c r="T214" s="257"/>
      <c r="U214" s="257"/>
      <c r="V214" s="257"/>
      <c r="W214" s="257"/>
      <c r="X214" s="258"/>
      <c r="AT214" s="234" t="s">
        <v>178</v>
      </c>
      <c r="AU214" s="234" t="s">
        <v>87</v>
      </c>
      <c r="AV214" s="13" t="s">
        <v>89</v>
      </c>
      <c r="AW214" s="13" t="s">
        <v>5</v>
      </c>
      <c r="AX214" s="13" t="s">
        <v>87</v>
      </c>
      <c r="AY214" s="234" t="s">
        <v>166</v>
      </c>
    </row>
    <row r="215" spans="1:65" s="2" customFormat="1" ht="6.95" customHeight="1">
      <c r="A215" s="32"/>
      <c r="B215" s="52"/>
      <c r="C215" s="53"/>
      <c r="D215" s="53"/>
      <c r="E215" s="53"/>
      <c r="F215" s="53"/>
      <c r="G215" s="53"/>
      <c r="H215" s="53"/>
      <c r="I215" s="151"/>
      <c r="J215" s="151"/>
      <c r="K215" s="53"/>
      <c r="L215" s="53"/>
      <c r="M215" s="37"/>
      <c r="N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</sheetData>
  <sheetProtection algorithmName="SHA-512" hashValue="wOiPzX3ryJGwJQuTlXFsEuH17L5BaSvQSU2M4OK1hOhGMOMmCGv2S9PCoj8ovO4rXUkasMs0lyOr5+/+X1de0w==" saltValue="WM96rnFUdEVWz4b9QA8Yu7YRJsT2OJWVt1cfmVqU+8US3ocCFp+hZ1+YnxySciMoqm90TWr+GdfpMcKe5SuLxg==" spinCount="100000" sheet="1" objects="1" scenarios="1" formatColumns="0" formatRows="0" autoFilter="0"/>
  <autoFilter ref="C118:L214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122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1153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ROUND((SUM(BE119:BE221)),  2)</f>
        <v>0</v>
      </c>
      <c r="G35" s="32"/>
      <c r="H35" s="32"/>
      <c r="I35" s="130">
        <v>0.21</v>
      </c>
      <c r="J35" s="113"/>
      <c r="K35" s="124">
        <f>ROUND(((SUM(BE119:BE221))*I35),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ROUND((SUM(BF119:BF221)),  2)</f>
        <v>0</v>
      </c>
      <c r="G36" s="32"/>
      <c r="H36" s="32"/>
      <c r="I36" s="130">
        <v>0.15</v>
      </c>
      <c r="J36" s="113"/>
      <c r="K36" s="124">
        <f>ROUND(((SUM(BF119:BF221))*I36),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ROUND((SUM(BG119:BG221)),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ROUND((SUM(BH119:BH221)),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ROUND((SUM(BI119:BI221)),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>SO 12 - dopr. Slezské Rudoltice, prodloužení poloostr. nástupiště na 75 m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Q197</f>
        <v>0</v>
      </c>
      <c r="J99" s="166">
        <f>R197</f>
        <v>0</v>
      </c>
      <c r="K99" s="167">
        <f>K197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>SO 12 - dopr. Slezské Rudoltice, prodloužení poloostr. nástupiště na 75 m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Q120+Q197</f>
        <v>0</v>
      </c>
      <c r="R119" s="185">
        <f>R120+R197</f>
        <v>0</v>
      </c>
      <c r="S119" s="76"/>
      <c r="T119" s="186">
        <f>T120+T197</f>
        <v>0</v>
      </c>
      <c r="U119" s="76"/>
      <c r="V119" s="186">
        <f>V120+V197</f>
        <v>442.63849999999996</v>
      </c>
      <c r="W119" s="76"/>
      <c r="X119" s="187">
        <f>X120+X197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BK120+BK197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442.63849999999996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SUM(Q122:Q196)</f>
        <v>0</v>
      </c>
      <c r="R121" s="198">
        <f>SUM(R122:R196)</f>
        <v>0</v>
      </c>
      <c r="S121" s="197"/>
      <c r="T121" s="199">
        <f>SUM(T122:T196)</f>
        <v>0</v>
      </c>
      <c r="U121" s="197"/>
      <c r="V121" s="199">
        <f>SUM(V122:V196)</f>
        <v>442.63849999999996</v>
      </c>
      <c r="W121" s="197"/>
      <c r="X121" s="200">
        <f>SUM(X122:X196)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SUM(BK122:BK196)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536</v>
      </c>
      <c r="F122" s="208" t="s">
        <v>537</v>
      </c>
      <c r="G122" s="209" t="s">
        <v>207</v>
      </c>
      <c r="H122" s="210">
        <v>82.974999999999994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1154</v>
      </c>
    </row>
    <row r="123" spans="1:65" s="2" customFormat="1" ht="39">
      <c r="A123" s="32"/>
      <c r="B123" s="33"/>
      <c r="C123" s="34"/>
      <c r="D123" s="220" t="s">
        <v>176</v>
      </c>
      <c r="E123" s="34"/>
      <c r="F123" s="221" t="s">
        <v>539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1155</v>
      </c>
      <c r="G124" s="225"/>
      <c r="H124" s="228">
        <v>37.975000000000001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79</v>
      </c>
      <c r="AY124" s="234" t="s">
        <v>166</v>
      </c>
    </row>
    <row r="125" spans="1:65" s="13" customFormat="1" ht="11.25">
      <c r="B125" s="224"/>
      <c r="C125" s="225"/>
      <c r="D125" s="220" t="s">
        <v>178</v>
      </c>
      <c r="E125" s="226" t="s">
        <v>1</v>
      </c>
      <c r="F125" s="227" t="s">
        <v>1156</v>
      </c>
      <c r="G125" s="225"/>
      <c r="H125" s="228">
        <v>45</v>
      </c>
      <c r="I125" s="229"/>
      <c r="J125" s="229"/>
      <c r="K125" s="225"/>
      <c r="L125" s="225"/>
      <c r="M125" s="230"/>
      <c r="N125" s="231"/>
      <c r="O125" s="232"/>
      <c r="P125" s="232"/>
      <c r="Q125" s="232"/>
      <c r="R125" s="232"/>
      <c r="S125" s="232"/>
      <c r="T125" s="232"/>
      <c r="U125" s="232"/>
      <c r="V125" s="232"/>
      <c r="W125" s="232"/>
      <c r="X125" s="233"/>
      <c r="AT125" s="234" t="s">
        <v>178</v>
      </c>
      <c r="AU125" s="234" t="s">
        <v>89</v>
      </c>
      <c r="AV125" s="13" t="s">
        <v>89</v>
      </c>
      <c r="AW125" s="13" t="s">
        <v>5</v>
      </c>
      <c r="AX125" s="13" t="s">
        <v>79</v>
      </c>
      <c r="AY125" s="234" t="s">
        <v>166</v>
      </c>
    </row>
    <row r="126" spans="1:65" s="14" customFormat="1" ht="11.25">
      <c r="B126" s="235"/>
      <c r="C126" s="236"/>
      <c r="D126" s="220" t="s">
        <v>178</v>
      </c>
      <c r="E126" s="237" t="s">
        <v>1</v>
      </c>
      <c r="F126" s="238" t="s">
        <v>203</v>
      </c>
      <c r="G126" s="236"/>
      <c r="H126" s="239">
        <v>82.974999999999994</v>
      </c>
      <c r="I126" s="240"/>
      <c r="J126" s="240"/>
      <c r="K126" s="236"/>
      <c r="L126" s="236"/>
      <c r="M126" s="241"/>
      <c r="N126" s="242"/>
      <c r="O126" s="243"/>
      <c r="P126" s="243"/>
      <c r="Q126" s="243"/>
      <c r="R126" s="243"/>
      <c r="S126" s="243"/>
      <c r="T126" s="243"/>
      <c r="U126" s="243"/>
      <c r="V126" s="243"/>
      <c r="W126" s="243"/>
      <c r="X126" s="244"/>
      <c r="AT126" s="245" t="s">
        <v>178</v>
      </c>
      <c r="AU126" s="245" t="s">
        <v>89</v>
      </c>
      <c r="AV126" s="14" t="s">
        <v>174</v>
      </c>
      <c r="AW126" s="14" t="s">
        <v>5</v>
      </c>
      <c r="AX126" s="14" t="s">
        <v>87</v>
      </c>
      <c r="AY126" s="245" t="s">
        <v>166</v>
      </c>
    </row>
    <row r="127" spans="1:65" s="2" customFormat="1" ht="24" customHeight="1">
      <c r="A127" s="32"/>
      <c r="B127" s="33"/>
      <c r="C127" s="206" t="s">
        <v>89</v>
      </c>
      <c r="D127" s="206" t="s">
        <v>169</v>
      </c>
      <c r="E127" s="207" t="s">
        <v>826</v>
      </c>
      <c r="F127" s="208" t="s">
        <v>827</v>
      </c>
      <c r="G127" s="209" t="s">
        <v>207</v>
      </c>
      <c r="H127" s="210">
        <v>22.56</v>
      </c>
      <c r="I127" s="211"/>
      <c r="J127" s="211"/>
      <c r="K127" s="212">
        <f>ROUND(P127*H127,2)</f>
        <v>0</v>
      </c>
      <c r="L127" s="208" t="s">
        <v>173</v>
      </c>
      <c r="M127" s="37"/>
      <c r="N127" s="213" t="s">
        <v>1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68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2"/>
      <c r="Z127" s="32"/>
      <c r="AA127" s="32"/>
      <c r="AB127" s="32"/>
      <c r="AC127" s="32"/>
      <c r="AD127" s="32"/>
      <c r="AE127" s="32"/>
      <c r="AR127" s="218" t="s">
        <v>174</v>
      </c>
      <c r="AT127" s="218" t="s">
        <v>169</v>
      </c>
      <c r="AU127" s="218" t="s">
        <v>89</v>
      </c>
      <c r="AY127" s="16" t="s">
        <v>166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6" t="s">
        <v>87</v>
      </c>
      <c r="BK127" s="219">
        <f>ROUND(P127*H127,2)</f>
        <v>0</v>
      </c>
      <c r="BL127" s="16" t="s">
        <v>174</v>
      </c>
      <c r="BM127" s="218" t="s">
        <v>1157</v>
      </c>
    </row>
    <row r="128" spans="1:65" s="2" customFormat="1" ht="29.25">
      <c r="A128" s="32"/>
      <c r="B128" s="33"/>
      <c r="C128" s="34"/>
      <c r="D128" s="220" t="s">
        <v>176</v>
      </c>
      <c r="E128" s="34"/>
      <c r="F128" s="221" t="s">
        <v>829</v>
      </c>
      <c r="G128" s="34"/>
      <c r="H128" s="34"/>
      <c r="I128" s="113"/>
      <c r="J128" s="113"/>
      <c r="K128" s="34"/>
      <c r="L128" s="34"/>
      <c r="M128" s="37"/>
      <c r="N128" s="222"/>
      <c r="O128" s="223"/>
      <c r="P128" s="68"/>
      <c r="Q128" s="68"/>
      <c r="R128" s="68"/>
      <c r="S128" s="68"/>
      <c r="T128" s="68"/>
      <c r="U128" s="68"/>
      <c r="V128" s="68"/>
      <c r="W128" s="68"/>
      <c r="X128" s="69"/>
      <c r="Y128" s="32"/>
      <c r="Z128" s="32"/>
      <c r="AA128" s="32"/>
      <c r="AB128" s="32"/>
      <c r="AC128" s="32"/>
      <c r="AD128" s="32"/>
      <c r="AE128" s="32"/>
      <c r="AT128" s="16" t="s">
        <v>176</v>
      </c>
      <c r="AU128" s="16" t="s">
        <v>89</v>
      </c>
    </row>
    <row r="129" spans="1:65" s="13" customFormat="1" ht="11.25">
      <c r="B129" s="224"/>
      <c r="C129" s="225"/>
      <c r="D129" s="220" t="s">
        <v>178</v>
      </c>
      <c r="E129" s="226" t="s">
        <v>1</v>
      </c>
      <c r="F129" s="227" t="s">
        <v>1158</v>
      </c>
      <c r="G129" s="225"/>
      <c r="H129" s="228">
        <v>22.56</v>
      </c>
      <c r="I129" s="229"/>
      <c r="J129" s="229"/>
      <c r="K129" s="225"/>
      <c r="L129" s="225"/>
      <c r="M129" s="230"/>
      <c r="N129" s="231"/>
      <c r="O129" s="232"/>
      <c r="P129" s="232"/>
      <c r="Q129" s="232"/>
      <c r="R129" s="232"/>
      <c r="S129" s="232"/>
      <c r="T129" s="232"/>
      <c r="U129" s="232"/>
      <c r="V129" s="232"/>
      <c r="W129" s="232"/>
      <c r="X129" s="233"/>
      <c r="AT129" s="234" t="s">
        <v>178</v>
      </c>
      <c r="AU129" s="234" t="s">
        <v>89</v>
      </c>
      <c r="AV129" s="13" t="s">
        <v>89</v>
      </c>
      <c r="AW129" s="13" t="s">
        <v>5</v>
      </c>
      <c r="AX129" s="13" t="s">
        <v>87</v>
      </c>
      <c r="AY129" s="234" t="s">
        <v>166</v>
      </c>
    </row>
    <row r="130" spans="1:65" s="2" customFormat="1" ht="24" customHeight="1">
      <c r="A130" s="32"/>
      <c r="B130" s="33"/>
      <c r="C130" s="206" t="s">
        <v>186</v>
      </c>
      <c r="D130" s="206" t="s">
        <v>169</v>
      </c>
      <c r="E130" s="207" t="s">
        <v>1068</v>
      </c>
      <c r="F130" s="208" t="s">
        <v>1069</v>
      </c>
      <c r="G130" s="209" t="s">
        <v>172</v>
      </c>
      <c r="H130" s="210">
        <v>60</v>
      </c>
      <c r="I130" s="211"/>
      <c r="J130" s="211"/>
      <c r="K130" s="212">
        <f>ROUND(P130*H130,2)</f>
        <v>0</v>
      </c>
      <c r="L130" s="208" t="s">
        <v>173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1159</v>
      </c>
    </row>
    <row r="131" spans="1:65" s="2" customFormat="1" ht="29.25">
      <c r="A131" s="32"/>
      <c r="B131" s="33"/>
      <c r="C131" s="34"/>
      <c r="D131" s="220" t="s">
        <v>176</v>
      </c>
      <c r="E131" s="34"/>
      <c r="F131" s="221" t="s">
        <v>1071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2" customFormat="1" ht="16.5" customHeight="1">
      <c r="A132" s="32"/>
      <c r="B132" s="33"/>
      <c r="C132" s="206" t="s">
        <v>174</v>
      </c>
      <c r="D132" s="206" t="s">
        <v>169</v>
      </c>
      <c r="E132" s="207" t="s">
        <v>837</v>
      </c>
      <c r="F132" s="208" t="s">
        <v>1160</v>
      </c>
      <c r="G132" s="209" t="s">
        <v>207</v>
      </c>
      <c r="H132" s="210">
        <v>15.04</v>
      </c>
      <c r="I132" s="211"/>
      <c r="J132" s="211"/>
      <c r="K132" s="212">
        <f>ROUND(P132*H132,2)</f>
        <v>0</v>
      </c>
      <c r="L132" s="208" t="s">
        <v>1</v>
      </c>
      <c r="M132" s="37"/>
      <c r="N132" s="213" t="s">
        <v>1</v>
      </c>
      <c r="O132" s="214" t="s">
        <v>42</v>
      </c>
      <c r="P132" s="215">
        <f>I132+J132</f>
        <v>0</v>
      </c>
      <c r="Q132" s="215">
        <f>ROUND(I132*H132,2)</f>
        <v>0</v>
      </c>
      <c r="R132" s="215">
        <f>ROUND(J132*H132,2)</f>
        <v>0</v>
      </c>
      <c r="S132" s="68"/>
      <c r="T132" s="216">
        <f>S132*H132</f>
        <v>0</v>
      </c>
      <c r="U132" s="216">
        <v>0</v>
      </c>
      <c r="V132" s="216">
        <f>U132*H132</f>
        <v>0</v>
      </c>
      <c r="W132" s="216">
        <v>0</v>
      </c>
      <c r="X132" s="217">
        <f>W132*H132</f>
        <v>0</v>
      </c>
      <c r="Y132" s="32"/>
      <c r="Z132" s="32"/>
      <c r="AA132" s="32"/>
      <c r="AB132" s="32"/>
      <c r="AC132" s="32"/>
      <c r="AD132" s="32"/>
      <c r="AE132" s="32"/>
      <c r="AR132" s="218" t="s">
        <v>174</v>
      </c>
      <c r="AT132" s="218" t="s">
        <v>169</v>
      </c>
      <c r="AU132" s="218" t="s">
        <v>89</v>
      </c>
      <c r="AY132" s="16" t="s">
        <v>166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6" t="s">
        <v>87</v>
      </c>
      <c r="BK132" s="219">
        <f>ROUND(P132*H132,2)</f>
        <v>0</v>
      </c>
      <c r="BL132" s="16" t="s">
        <v>174</v>
      </c>
      <c r="BM132" s="218" t="s">
        <v>1161</v>
      </c>
    </row>
    <row r="133" spans="1:65" s="2" customFormat="1" ht="11.25">
      <c r="A133" s="32"/>
      <c r="B133" s="33"/>
      <c r="C133" s="34"/>
      <c r="D133" s="220" t="s">
        <v>176</v>
      </c>
      <c r="E133" s="34"/>
      <c r="F133" s="221" t="s">
        <v>1160</v>
      </c>
      <c r="G133" s="34"/>
      <c r="H133" s="34"/>
      <c r="I133" s="113"/>
      <c r="J133" s="113"/>
      <c r="K133" s="34"/>
      <c r="L133" s="34"/>
      <c r="M133" s="37"/>
      <c r="N133" s="222"/>
      <c r="O133" s="223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176</v>
      </c>
      <c r="AU133" s="16" t="s">
        <v>89</v>
      </c>
    </row>
    <row r="134" spans="1:65" s="13" customFormat="1" ht="11.25">
      <c r="B134" s="224"/>
      <c r="C134" s="225"/>
      <c r="D134" s="220" t="s">
        <v>178</v>
      </c>
      <c r="E134" s="226" t="s">
        <v>1</v>
      </c>
      <c r="F134" s="227" t="s">
        <v>1162</v>
      </c>
      <c r="G134" s="225"/>
      <c r="H134" s="228">
        <v>15.04</v>
      </c>
      <c r="I134" s="229"/>
      <c r="J134" s="229"/>
      <c r="K134" s="225"/>
      <c r="L134" s="225"/>
      <c r="M134" s="230"/>
      <c r="N134" s="231"/>
      <c r="O134" s="232"/>
      <c r="P134" s="232"/>
      <c r="Q134" s="232"/>
      <c r="R134" s="232"/>
      <c r="S134" s="232"/>
      <c r="T134" s="232"/>
      <c r="U134" s="232"/>
      <c r="V134" s="232"/>
      <c r="W134" s="232"/>
      <c r="X134" s="233"/>
      <c r="AT134" s="234" t="s">
        <v>178</v>
      </c>
      <c r="AU134" s="234" t="s">
        <v>89</v>
      </c>
      <c r="AV134" s="13" t="s">
        <v>89</v>
      </c>
      <c r="AW134" s="13" t="s">
        <v>5</v>
      </c>
      <c r="AX134" s="13" t="s">
        <v>87</v>
      </c>
      <c r="AY134" s="234" t="s">
        <v>166</v>
      </c>
    </row>
    <row r="135" spans="1:65" s="2" customFormat="1" ht="24" customHeight="1">
      <c r="A135" s="32"/>
      <c r="B135" s="33"/>
      <c r="C135" s="206" t="s">
        <v>167</v>
      </c>
      <c r="D135" s="206" t="s">
        <v>169</v>
      </c>
      <c r="E135" s="207" t="s">
        <v>1163</v>
      </c>
      <c r="F135" s="208" t="s">
        <v>1164</v>
      </c>
      <c r="G135" s="209" t="s">
        <v>172</v>
      </c>
      <c r="H135" s="210">
        <v>75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1165</v>
      </c>
    </row>
    <row r="136" spans="1:65" s="2" customFormat="1" ht="39">
      <c r="A136" s="32"/>
      <c r="B136" s="33"/>
      <c r="C136" s="34"/>
      <c r="D136" s="220" t="s">
        <v>176</v>
      </c>
      <c r="E136" s="34"/>
      <c r="F136" s="221" t="s">
        <v>1166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204</v>
      </c>
      <c r="D137" s="206" t="s">
        <v>169</v>
      </c>
      <c r="E137" s="207" t="s">
        <v>1167</v>
      </c>
      <c r="F137" s="208" t="s">
        <v>1168</v>
      </c>
      <c r="G137" s="209" t="s">
        <v>172</v>
      </c>
      <c r="H137" s="210">
        <v>35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1169</v>
      </c>
    </row>
    <row r="138" spans="1:65" s="2" customFormat="1" ht="39">
      <c r="A138" s="32"/>
      <c r="B138" s="33"/>
      <c r="C138" s="34"/>
      <c r="D138" s="220" t="s">
        <v>176</v>
      </c>
      <c r="E138" s="34"/>
      <c r="F138" s="221" t="s">
        <v>1170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2" customFormat="1" ht="24" customHeight="1">
      <c r="A139" s="32"/>
      <c r="B139" s="33"/>
      <c r="C139" s="206" t="s">
        <v>211</v>
      </c>
      <c r="D139" s="206" t="s">
        <v>169</v>
      </c>
      <c r="E139" s="207" t="s">
        <v>1011</v>
      </c>
      <c r="F139" s="208" t="s">
        <v>1012</v>
      </c>
      <c r="G139" s="209" t="s">
        <v>182</v>
      </c>
      <c r="H139" s="210">
        <v>140</v>
      </c>
      <c r="I139" s="211"/>
      <c r="J139" s="211"/>
      <c r="K139" s="212">
        <f>ROUND(P139*H139,2)</f>
        <v>0</v>
      </c>
      <c r="L139" s="208" t="s">
        <v>173</v>
      </c>
      <c r="M139" s="37"/>
      <c r="N139" s="213" t="s">
        <v>1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68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2"/>
      <c r="Z139" s="32"/>
      <c r="AA139" s="32"/>
      <c r="AB139" s="32"/>
      <c r="AC139" s="32"/>
      <c r="AD139" s="32"/>
      <c r="AE139" s="32"/>
      <c r="AR139" s="218" t="s">
        <v>174</v>
      </c>
      <c r="AT139" s="218" t="s">
        <v>169</v>
      </c>
      <c r="AU139" s="218" t="s">
        <v>89</v>
      </c>
      <c r="AY139" s="16" t="s">
        <v>166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6" t="s">
        <v>87</v>
      </c>
      <c r="BK139" s="219">
        <f>ROUND(P139*H139,2)</f>
        <v>0</v>
      </c>
      <c r="BL139" s="16" t="s">
        <v>174</v>
      </c>
      <c r="BM139" s="218" t="s">
        <v>1171</v>
      </c>
    </row>
    <row r="140" spans="1:65" s="2" customFormat="1" ht="39">
      <c r="A140" s="32"/>
      <c r="B140" s="33"/>
      <c r="C140" s="34"/>
      <c r="D140" s="220" t="s">
        <v>176</v>
      </c>
      <c r="E140" s="34"/>
      <c r="F140" s="221" t="s">
        <v>1014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176</v>
      </c>
      <c r="AU140" s="16" t="s">
        <v>89</v>
      </c>
    </row>
    <row r="141" spans="1:65" s="13" customFormat="1" ht="11.25">
      <c r="B141" s="224"/>
      <c r="C141" s="225"/>
      <c r="D141" s="220" t="s">
        <v>178</v>
      </c>
      <c r="E141" s="226" t="s">
        <v>1</v>
      </c>
      <c r="F141" s="227" t="s">
        <v>1172</v>
      </c>
      <c r="G141" s="225"/>
      <c r="H141" s="228">
        <v>140</v>
      </c>
      <c r="I141" s="229"/>
      <c r="J141" s="229"/>
      <c r="K141" s="225"/>
      <c r="L141" s="225"/>
      <c r="M141" s="230"/>
      <c r="N141" s="231"/>
      <c r="O141" s="232"/>
      <c r="P141" s="232"/>
      <c r="Q141" s="232"/>
      <c r="R141" s="232"/>
      <c r="S141" s="232"/>
      <c r="T141" s="232"/>
      <c r="U141" s="232"/>
      <c r="V141" s="232"/>
      <c r="W141" s="232"/>
      <c r="X141" s="233"/>
      <c r="AT141" s="234" t="s">
        <v>178</v>
      </c>
      <c r="AU141" s="234" t="s">
        <v>89</v>
      </c>
      <c r="AV141" s="13" t="s">
        <v>89</v>
      </c>
      <c r="AW141" s="13" t="s">
        <v>5</v>
      </c>
      <c r="AX141" s="13" t="s">
        <v>87</v>
      </c>
      <c r="AY141" s="234" t="s">
        <v>166</v>
      </c>
    </row>
    <row r="142" spans="1:65" s="2" customFormat="1" ht="24" customHeight="1">
      <c r="A142" s="32"/>
      <c r="B142" s="33"/>
      <c r="C142" s="206" t="s">
        <v>217</v>
      </c>
      <c r="D142" s="206" t="s">
        <v>169</v>
      </c>
      <c r="E142" s="207" t="s">
        <v>1007</v>
      </c>
      <c r="F142" s="208" t="s">
        <v>1008</v>
      </c>
      <c r="G142" s="209" t="s">
        <v>172</v>
      </c>
      <c r="H142" s="210">
        <v>96</v>
      </c>
      <c r="I142" s="211"/>
      <c r="J142" s="211"/>
      <c r="K142" s="212">
        <f>ROUND(P142*H142,2)</f>
        <v>0</v>
      </c>
      <c r="L142" s="208" t="s">
        <v>173</v>
      </c>
      <c r="M142" s="37"/>
      <c r="N142" s="213" t="s">
        <v>1</v>
      </c>
      <c r="O142" s="214" t="s">
        <v>42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68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2"/>
      <c r="Z142" s="32"/>
      <c r="AA142" s="32"/>
      <c r="AB142" s="32"/>
      <c r="AC142" s="32"/>
      <c r="AD142" s="32"/>
      <c r="AE142" s="32"/>
      <c r="AR142" s="218" t="s">
        <v>174</v>
      </c>
      <c r="AT142" s="218" t="s">
        <v>169</v>
      </c>
      <c r="AU142" s="218" t="s">
        <v>89</v>
      </c>
      <c r="AY142" s="16" t="s">
        <v>166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6" t="s">
        <v>87</v>
      </c>
      <c r="BK142" s="219">
        <f>ROUND(P142*H142,2)</f>
        <v>0</v>
      </c>
      <c r="BL142" s="16" t="s">
        <v>174</v>
      </c>
      <c r="BM142" s="218" t="s">
        <v>1173</v>
      </c>
    </row>
    <row r="143" spans="1:65" s="2" customFormat="1" ht="29.25">
      <c r="A143" s="32"/>
      <c r="B143" s="33"/>
      <c r="C143" s="34"/>
      <c r="D143" s="220" t="s">
        <v>176</v>
      </c>
      <c r="E143" s="34"/>
      <c r="F143" s="221" t="s">
        <v>1010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176</v>
      </c>
      <c r="AU143" s="16" t="s">
        <v>89</v>
      </c>
    </row>
    <row r="144" spans="1:65" s="13" customFormat="1" ht="11.25">
      <c r="B144" s="224"/>
      <c r="C144" s="225"/>
      <c r="D144" s="220" t="s">
        <v>178</v>
      </c>
      <c r="E144" s="226" t="s">
        <v>1</v>
      </c>
      <c r="F144" s="227" t="s">
        <v>1174</v>
      </c>
      <c r="G144" s="225"/>
      <c r="H144" s="228">
        <v>96</v>
      </c>
      <c r="I144" s="229"/>
      <c r="J144" s="229"/>
      <c r="K144" s="225"/>
      <c r="L144" s="225"/>
      <c r="M144" s="230"/>
      <c r="N144" s="231"/>
      <c r="O144" s="232"/>
      <c r="P144" s="232"/>
      <c r="Q144" s="232"/>
      <c r="R144" s="232"/>
      <c r="S144" s="232"/>
      <c r="T144" s="232"/>
      <c r="U144" s="232"/>
      <c r="V144" s="232"/>
      <c r="W144" s="232"/>
      <c r="X144" s="233"/>
      <c r="AT144" s="234" t="s">
        <v>178</v>
      </c>
      <c r="AU144" s="234" t="s">
        <v>89</v>
      </c>
      <c r="AV144" s="13" t="s">
        <v>89</v>
      </c>
      <c r="AW144" s="13" t="s">
        <v>5</v>
      </c>
      <c r="AX144" s="13" t="s">
        <v>87</v>
      </c>
      <c r="AY144" s="234" t="s">
        <v>166</v>
      </c>
    </row>
    <row r="145" spans="1:65" s="2" customFormat="1" ht="36" customHeight="1">
      <c r="A145" s="32"/>
      <c r="B145" s="33"/>
      <c r="C145" s="206" t="s">
        <v>223</v>
      </c>
      <c r="D145" s="206" t="s">
        <v>169</v>
      </c>
      <c r="E145" s="207" t="s">
        <v>1175</v>
      </c>
      <c r="F145" s="208" t="s">
        <v>1176</v>
      </c>
      <c r="G145" s="209" t="s">
        <v>172</v>
      </c>
      <c r="H145" s="210">
        <v>2.7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1177</v>
      </c>
    </row>
    <row r="146" spans="1:65" s="2" customFormat="1" ht="39">
      <c r="A146" s="32"/>
      <c r="B146" s="33"/>
      <c r="C146" s="34"/>
      <c r="D146" s="220" t="s">
        <v>176</v>
      </c>
      <c r="E146" s="34"/>
      <c r="F146" s="221" t="s">
        <v>1178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2" customFormat="1" ht="24" customHeight="1">
      <c r="A147" s="32"/>
      <c r="B147" s="33"/>
      <c r="C147" s="206" t="s">
        <v>228</v>
      </c>
      <c r="D147" s="206" t="s">
        <v>169</v>
      </c>
      <c r="E147" s="207" t="s">
        <v>1087</v>
      </c>
      <c r="F147" s="208" t="s">
        <v>1088</v>
      </c>
      <c r="G147" s="209" t="s">
        <v>207</v>
      </c>
      <c r="H147" s="210">
        <v>26.46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1179</v>
      </c>
    </row>
    <row r="148" spans="1:65" s="2" customFormat="1" ht="48.75">
      <c r="A148" s="32"/>
      <c r="B148" s="33"/>
      <c r="C148" s="34"/>
      <c r="D148" s="220" t="s">
        <v>176</v>
      </c>
      <c r="E148" s="34"/>
      <c r="F148" s="221" t="s">
        <v>1090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1180</v>
      </c>
      <c r="G149" s="225"/>
      <c r="H149" s="228">
        <v>26.46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06" t="s">
        <v>234</v>
      </c>
      <c r="D150" s="206" t="s">
        <v>169</v>
      </c>
      <c r="E150" s="207" t="s">
        <v>286</v>
      </c>
      <c r="F150" s="208" t="s">
        <v>287</v>
      </c>
      <c r="G150" s="209" t="s">
        <v>207</v>
      </c>
      <c r="H150" s="210">
        <v>134.94999999999999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1181</v>
      </c>
    </row>
    <row r="151" spans="1:65" s="2" customFormat="1" ht="39">
      <c r="A151" s="32"/>
      <c r="B151" s="33"/>
      <c r="C151" s="34"/>
      <c r="D151" s="220" t="s">
        <v>176</v>
      </c>
      <c r="E151" s="34"/>
      <c r="F151" s="221" t="s">
        <v>289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22.5">
      <c r="B152" s="224"/>
      <c r="C152" s="225"/>
      <c r="D152" s="220" t="s">
        <v>178</v>
      </c>
      <c r="E152" s="226" t="s">
        <v>1</v>
      </c>
      <c r="F152" s="227" t="s">
        <v>1182</v>
      </c>
      <c r="G152" s="225"/>
      <c r="H152" s="228">
        <v>134.94999999999999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06" t="s">
        <v>240</v>
      </c>
      <c r="D153" s="206" t="s">
        <v>169</v>
      </c>
      <c r="E153" s="207" t="s">
        <v>1094</v>
      </c>
      <c r="F153" s="208" t="s">
        <v>1095</v>
      </c>
      <c r="G153" s="209" t="s">
        <v>182</v>
      </c>
      <c r="H153" s="210">
        <v>474.5</v>
      </c>
      <c r="I153" s="211"/>
      <c r="J153" s="211"/>
      <c r="K153" s="212">
        <f>ROUND(P153*H153,2)</f>
        <v>0</v>
      </c>
      <c r="L153" s="208" t="s">
        <v>173</v>
      </c>
      <c r="M153" s="37"/>
      <c r="N153" s="213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0</v>
      </c>
      <c r="V153" s="216">
        <f>U153*H153</f>
        <v>0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174</v>
      </c>
      <c r="AT153" s="218" t="s">
        <v>169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1183</v>
      </c>
    </row>
    <row r="154" spans="1:65" s="2" customFormat="1" ht="48.75">
      <c r="A154" s="32"/>
      <c r="B154" s="33"/>
      <c r="C154" s="34"/>
      <c r="D154" s="220" t="s">
        <v>176</v>
      </c>
      <c r="E154" s="34"/>
      <c r="F154" s="221" t="s">
        <v>1097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13" customFormat="1" ht="11.25">
      <c r="B155" s="224"/>
      <c r="C155" s="225"/>
      <c r="D155" s="220" t="s">
        <v>178</v>
      </c>
      <c r="E155" s="226" t="s">
        <v>1</v>
      </c>
      <c r="F155" s="227" t="s">
        <v>1184</v>
      </c>
      <c r="G155" s="225"/>
      <c r="H155" s="228">
        <v>474.5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AT155" s="234" t="s">
        <v>178</v>
      </c>
      <c r="AU155" s="234" t="s">
        <v>89</v>
      </c>
      <c r="AV155" s="13" t="s">
        <v>89</v>
      </c>
      <c r="AW155" s="13" t="s">
        <v>5</v>
      </c>
      <c r="AX155" s="13" t="s">
        <v>87</v>
      </c>
      <c r="AY155" s="234" t="s">
        <v>166</v>
      </c>
    </row>
    <row r="156" spans="1:65" s="2" customFormat="1" ht="24" customHeight="1">
      <c r="A156" s="32"/>
      <c r="B156" s="33"/>
      <c r="C156" s="206" t="s">
        <v>246</v>
      </c>
      <c r="D156" s="206" t="s">
        <v>169</v>
      </c>
      <c r="E156" s="207" t="s">
        <v>1099</v>
      </c>
      <c r="F156" s="208" t="s">
        <v>1100</v>
      </c>
      <c r="G156" s="209" t="s">
        <v>193</v>
      </c>
      <c r="H156" s="210">
        <v>2</v>
      </c>
      <c r="I156" s="211"/>
      <c r="J156" s="211"/>
      <c r="K156" s="212">
        <f>ROUND(P156*H156,2)</f>
        <v>0</v>
      </c>
      <c r="L156" s="208" t="s">
        <v>173</v>
      </c>
      <c r="M156" s="37"/>
      <c r="N156" s="213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174</v>
      </c>
      <c r="AT156" s="218" t="s">
        <v>169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1185</v>
      </c>
    </row>
    <row r="157" spans="1:65" s="2" customFormat="1" ht="39">
      <c r="A157" s="32"/>
      <c r="B157" s="33"/>
      <c r="C157" s="34"/>
      <c r="D157" s="220" t="s">
        <v>176</v>
      </c>
      <c r="E157" s="34"/>
      <c r="F157" s="221" t="s">
        <v>1102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06" t="s">
        <v>251</v>
      </c>
      <c r="D158" s="206" t="s">
        <v>169</v>
      </c>
      <c r="E158" s="207" t="s">
        <v>1103</v>
      </c>
      <c r="F158" s="208" t="s">
        <v>1104</v>
      </c>
      <c r="G158" s="209" t="s">
        <v>193</v>
      </c>
      <c r="H158" s="210">
        <v>2</v>
      </c>
      <c r="I158" s="211"/>
      <c r="J158" s="211"/>
      <c r="K158" s="212">
        <f>ROUND(P158*H158,2)</f>
        <v>0</v>
      </c>
      <c r="L158" s="208" t="s">
        <v>173</v>
      </c>
      <c r="M158" s="37"/>
      <c r="N158" s="213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0</v>
      </c>
      <c r="V158" s="216">
        <f>U158*H158</f>
        <v>0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174</v>
      </c>
      <c r="AT158" s="218" t="s">
        <v>169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1186</v>
      </c>
    </row>
    <row r="159" spans="1:65" s="2" customFormat="1" ht="29.25">
      <c r="A159" s="32"/>
      <c r="B159" s="33"/>
      <c r="C159" s="34"/>
      <c r="D159" s="220" t="s">
        <v>176</v>
      </c>
      <c r="E159" s="34"/>
      <c r="F159" s="221" t="s">
        <v>1106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9</v>
      </c>
      <c r="D160" s="246" t="s">
        <v>330</v>
      </c>
      <c r="E160" s="247" t="s">
        <v>331</v>
      </c>
      <c r="F160" s="248" t="s">
        <v>332</v>
      </c>
      <c r="G160" s="249" t="s">
        <v>198</v>
      </c>
      <c r="H160" s="250">
        <v>44.981999999999999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1</v>
      </c>
      <c r="V160" s="216">
        <f>U160*H160</f>
        <v>44.981999999999999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1187</v>
      </c>
    </row>
    <row r="161" spans="1:65" s="2" customFormat="1" ht="11.25">
      <c r="A161" s="32"/>
      <c r="B161" s="33"/>
      <c r="C161" s="34"/>
      <c r="D161" s="220" t="s">
        <v>176</v>
      </c>
      <c r="E161" s="34"/>
      <c r="F161" s="221" t="s">
        <v>332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13" customFormat="1" ht="11.25">
      <c r="B162" s="224"/>
      <c r="C162" s="225"/>
      <c r="D162" s="220" t="s">
        <v>178</v>
      </c>
      <c r="E162" s="226" t="s">
        <v>1</v>
      </c>
      <c r="F162" s="227" t="s">
        <v>1188</v>
      </c>
      <c r="G162" s="225"/>
      <c r="H162" s="228">
        <v>44.981999999999999</v>
      </c>
      <c r="I162" s="229"/>
      <c r="J162" s="229"/>
      <c r="K162" s="225"/>
      <c r="L162" s="225"/>
      <c r="M162" s="230"/>
      <c r="N162" s="231"/>
      <c r="O162" s="232"/>
      <c r="P162" s="232"/>
      <c r="Q162" s="232"/>
      <c r="R162" s="232"/>
      <c r="S162" s="232"/>
      <c r="T162" s="232"/>
      <c r="U162" s="232"/>
      <c r="V162" s="232"/>
      <c r="W162" s="232"/>
      <c r="X162" s="233"/>
      <c r="AT162" s="234" t="s">
        <v>178</v>
      </c>
      <c r="AU162" s="234" t="s">
        <v>89</v>
      </c>
      <c r="AV162" s="13" t="s">
        <v>89</v>
      </c>
      <c r="AW162" s="13" t="s">
        <v>5</v>
      </c>
      <c r="AX162" s="13" t="s">
        <v>87</v>
      </c>
      <c r="AY162" s="234" t="s">
        <v>166</v>
      </c>
    </row>
    <row r="163" spans="1:65" s="2" customFormat="1" ht="24" customHeight="1">
      <c r="A163" s="32"/>
      <c r="B163" s="33"/>
      <c r="C163" s="246" t="s">
        <v>260</v>
      </c>
      <c r="D163" s="246" t="s">
        <v>330</v>
      </c>
      <c r="E163" s="247" t="s">
        <v>336</v>
      </c>
      <c r="F163" s="248" t="s">
        <v>337</v>
      </c>
      <c r="G163" s="249" t="s">
        <v>198</v>
      </c>
      <c r="H163" s="250">
        <v>260.72000000000003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1</v>
      </c>
      <c r="V163" s="216">
        <f>U163*H163</f>
        <v>260.72000000000003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1189</v>
      </c>
    </row>
    <row r="164" spans="1:65" s="2" customFormat="1" ht="11.25">
      <c r="A164" s="32"/>
      <c r="B164" s="33"/>
      <c r="C164" s="34"/>
      <c r="D164" s="220" t="s">
        <v>176</v>
      </c>
      <c r="E164" s="34"/>
      <c r="F164" s="221" t="s">
        <v>337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13" customFormat="1" ht="11.25">
      <c r="B165" s="224"/>
      <c r="C165" s="225"/>
      <c r="D165" s="220" t="s">
        <v>178</v>
      </c>
      <c r="E165" s="226" t="s">
        <v>1</v>
      </c>
      <c r="F165" s="227" t="s">
        <v>1190</v>
      </c>
      <c r="G165" s="225"/>
      <c r="H165" s="228">
        <v>260.72000000000003</v>
      </c>
      <c r="I165" s="229"/>
      <c r="J165" s="229"/>
      <c r="K165" s="225"/>
      <c r="L165" s="225"/>
      <c r="M165" s="230"/>
      <c r="N165" s="231"/>
      <c r="O165" s="232"/>
      <c r="P165" s="232"/>
      <c r="Q165" s="232"/>
      <c r="R165" s="232"/>
      <c r="S165" s="232"/>
      <c r="T165" s="232"/>
      <c r="U165" s="232"/>
      <c r="V165" s="232"/>
      <c r="W165" s="232"/>
      <c r="X165" s="233"/>
      <c r="AT165" s="234" t="s">
        <v>178</v>
      </c>
      <c r="AU165" s="234" t="s">
        <v>89</v>
      </c>
      <c r="AV165" s="13" t="s">
        <v>89</v>
      </c>
      <c r="AW165" s="13" t="s">
        <v>5</v>
      </c>
      <c r="AX165" s="13" t="s">
        <v>87</v>
      </c>
      <c r="AY165" s="234" t="s">
        <v>166</v>
      </c>
    </row>
    <row r="166" spans="1:65" s="2" customFormat="1" ht="24" customHeight="1">
      <c r="A166" s="32"/>
      <c r="B166" s="33"/>
      <c r="C166" s="246" t="s">
        <v>265</v>
      </c>
      <c r="D166" s="246" t="s">
        <v>330</v>
      </c>
      <c r="E166" s="247" t="s">
        <v>1030</v>
      </c>
      <c r="F166" s="248" t="s">
        <v>1031</v>
      </c>
      <c r="G166" s="249" t="s">
        <v>198</v>
      </c>
      <c r="H166" s="250">
        <v>8.9600000000000009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</v>
      </c>
      <c r="V166" s="216">
        <f>U166*H166</f>
        <v>8.9600000000000009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1191</v>
      </c>
    </row>
    <row r="167" spans="1:65" s="2" customFormat="1" ht="11.25">
      <c r="A167" s="32"/>
      <c r="B167" s="33"/>
      <c r="C167" s="34"/>
      <c r="D167" s="220" t="s">
        <v>176</v>
      </c>
      <c r="E167" s="34"/>
      <c r="F167" s="221" t="s">
        <v>1031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13" customFormat="1" ht="11.25">
      <c r="B168" s="224"/>
      <c r="C168" s="225"/>
      <c r="D168" s="220" t="s">
        <v>178</v>
      </c>
      <c r="E168" s="226" t="s">
        <v>1</v>
      </c>
      <c r="F168" s="227" t="s">
        <v>1192</v>
      </c>
      <c r="G168" s="225"/>
      <c r="H168" s="228">
        <v>8.9600000000000009</v>
      </c>
      <c r="I168" s="229"/>
      <c r="J168" s="229"/>
      <c r="K168" s="225"/>
      <c r="L168" s="225"/>
      <c r="M168" s="230"/>
      <c r="N168" s="231"/>
      <c r="O168" s="232"/>
      <c r="P168" s="232"/>
      <c r="Q168" s="232"/>
      <c r="R168" s="232"/>
      <c r="S168" s="232"/>
      <c r="T168" s="232"/>
      <c r="U168" s="232"/>
      <c r="V168" s="232"/>
      <c r="W168" s="232"/>
      <c r="X168" s="233"/>
      <c r="AT168" s="234" t="s">
        <v>178</v>
      </c>
      <c r="AU168" s="234" t="s">
        <v>89</v>
      </c>
      <c r="AV168" s="13" t="s">
        <v>89</v>
      </c>
      <c r="AW168" s="13" t="s">
        <v>5</v>
      </c>
      <c r="AX168" s="13" t="s">
        <v>87</v>
      </c>
      <c r="AY168" s="234" t="s">
        <v>166</v>
      </c>
    </row>
    <row r="169" spans="1:65" s="2" customFormat="1" ht="24" customHeight="1">
      <c r="A169" s="32"/>
      <c r="B169" s="33"/>
      <c r="C169" s="246" t="s">
        <v>270</v>
      </c>
      <c r="D169" s="246" t="s">
        <v>330</v>
      </c>
      <c r="E169" s="247" t="s">
        <v>1026</v>
      </c>
      <c r="F169" s="248" t="s">
        <v>1027</v>
      </c>
      <c r="G169" s="249" t="s">
        <v>182</v>
      </c>
      <c r="H169" s="250">
        <v>144.19999999999999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0.14499999999999999</v>
      </c>
      <c r="V169" s="216">
        <f>U169*H169</f>
        <v>20.908999999999995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1193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1027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13" customFormat="1" ht="11.25">
      <c r="B171" s="224"/>
      <c r="C171" s="225"/>
      <c r="D171" s="220" t="s">
        <v>178</v>
      </c>
      <c r="E171" s="226" t="s">
        <v>1</v>
      </c>
      <c r="F171" s="227" t="s">
        <v>1194</v>
      </c>
      <c r="G171" s="225"/>
      <c r="H171" s="228">
        <v>144.19999999999999</v>
      </c>
      <c r="I171" s="229"/>
      <c r="J171" s="229"/>
      <c r="K171" s="225"/>
      <c r="L171" s="225"/>
      <c r="M171" s="230"/>
      <c r="N171" s="231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AT171" s="234" t="s">
        <v>178</v>
      </c>
      <c r="AU171" s="234" t="s">
        <v>89</v>
      </c>
      <c r="AV171" s="13" t="s">
        <v>89</v>
      </c>
      <c r="AW171" s="13" t="s">
        <v>5</v>
      </c>
      <c r="AX171" s="13" t="s">
        <v>87</v>
      </c>
      <c r="AY171" s="234" t="s">
        <v>166</v>
      </c>
    </row>
    <row r="172" spans="1:65" s="2" customFormat="1" ht="16.5" customHeight="1">
      <c r="A172" s="32"/>
      <c r="B172" s="33"/>
      <c r="C172" s="246" t="s">
        <v>275</v>
      </c>
      <c r="D172" s="246" t="s">
        <v>330</v>
      </c>
      <c r="E172" s="247" t="s">
        <v>1117</v>
      </c>
      <c r="F172" s="248" t="s">
        <v>1118</v>
      </c>
      <c r="G172" s="249" t="s">
        <v>193</v>
      </c>
      <c r="H172" s="250">
        <v>9</v>
      </c>
      <c r="I172" s="251"/>
      <c r="J172" s="252"/>
      <c r="K172" s="253">
        <f>ROUND(P172*H172,2)</f>
        <v>0</v>
      </c>
      <c r="L172" s="248" t="s">
        <v>1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8.5000000000000006E-2</v>
      </c>
      <c r="V172" s="216">
        <f>U172*H172</f>
        <v>0.76500000000000001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1195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1118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16.5" customHeight="1">
      <c r="A174" s="32"/>
      <c r="B174" s="33"/>
      <c r="C174" s="246" t="s">
        <v>280</v>
      </c>
      <c r="D174" s="246" t="s">
        <v>330</v>
      </c>
      <c r="E174" s="247" t="s">
        <v>1120</v>
      </c>
      <c r="F174" s="248" t="s">
        <v>1121</v>
      </c>
      <c r="G174" s="249" t="s">
        <v>193</v>
      </c>
      <c r="H174" s="250">
        <v>87</v>
      </c>
      <c r="I174" s="251"/>
      <c r="J174" s="252"/>
      <c r="K174" s="253">
        <f>ROUND(P174*H174,2)</f>
        <v>0</v>
      </c>
      <c r="L174" s="248" t="s">
        <v>1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0.03</v>
      </c>
      <c r="V174" s="216">
        <f>U174*H174</f>
        <v>2.61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1196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1121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8</v>
      </c>
      <c r="D176" s="246" t="s">
        <v>330</v>
      </c>
      <c r="E176" s="247" t="s">
        <v>866</v>
      </c>
      <c r="F176" s="248" t="s">
        <v>867</v>
      </c>
      <c r="G176" s="249" t="s">
        <v>207</v>
      </c>
      <c r="H176" s="250">
        <v>5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2.4289999999999998</v>
      </c>
      <c r="V176" s="216">
        <f>U176*H176</f>
        <v>12.145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1197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867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291</v>
      </c>
      <c r="D178" s="246" t="s">
        <v>330</v>
      </c>
      <c r="E178" s="247" t="s">
        <v>1198</v>
      </c>
      <c r="F178" s="248" t="s">
        <v>1199</v>
      </c>
      <c r="G178" s="249" t="s">
        <v>207</v>
      </c>
      <c r="H178" s="250">
        <v>15.5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2.4289999999999998</v>
      </c>
      <c r="V178" s="216">
        <f>U178*H178</f>
        <v>37.649499999999996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1200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1199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296</v>
      </c>
      <c r="D180" s="246" t="s">
        <v>330</v>
      </c>
      <c r="E180" s="247" t="s">
        <v>1126</v>
      </c>
      <c r="F180" s="248" t="s">
        <v>1127</v>
      </c>
      <c r="G180" s="249" t="s">
        <v>193</v>
      </c>
      <c r="H180" s="250">
        <v>187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0.14899999999999999</v>
      </c>
      <c r="V180" s="216">
        <f>U180*H180</f>
        <v>27.863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1201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1127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302</v>
      </c>
      <c r="D182" s="246" t="s">
        <v>330</v>
      </c>
      <c r="E182" s="247" t="s">
        <v>1202</v>
      </c>
      <c r="F182" s="248" t="s">
        <v>1203</v>
      </c>
      <c r="G182" s="249" t="s">
        <v>193</v>
      </c>
      <c r="H182" s="250">
        <v>75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0.33100000000000002</v>
      </c>
      <c r="V182" s="216">
        <f>U182*H182</f>
        <v>24.825000000000003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1204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1203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308</v>
      </c>
      <c r="D184" s="246" t="s">
        <v>330</v>
      </c>
      <c r="E184" s="247" t="s">
        <v>1130</v>
      </c>
      <c r="F184" s="248" t="s">
        <v>1131</v>
      </c>
      <c r="G184" s="249" t="s">
        <v>193</v>
      </c>
      <c r="H184" s="250">
        <v>2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1205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1131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2" customFormat="1" ht="24" customHeight="1">
      <c r="A186" s="32"/>
      <c r="B186" s="33"/>
      <c r="C186" s="246" t="s">
        <v>314</v>
      </c>
      <c r="D186" s="246" t="s">
        <v>330</v>
      </c>
      <c r="E186" s="247" t="s">
        <v>441</v>
      </c>
      <c r="F186" s="248" t="s">
        <v>442</v>
      </c>
      <c r="G186" s="249" t="s">
        <v>172</v>
      </c>
      <c r="H186" s="250">
        <v>6</v>
      </c>
      <c r="I186" s="251"/>
      <c r="J186" s="252"/>
      <c r="K186" s="253">
        <f>ROUND(P186*H186,2)</f>
        <v>0</v>
      </c>
      <c r="L186" s="248" t="s">
        <v>173</v>
      </c>
      <c r="M186" s="254"/>
      <c r="N186" s="255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217</v>
      </c>
      <c r="AT186" s="218" t="s">
        <v>330</v>
      </c>
      <c r="AU186" s="218" t="s">
        <v>89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174</v>
      </c>
      <c r="BM186" s="218" t="s">
        <v>1206</v>
      </c>
    </row>
    <row r="187" spans="1:65" s="2" customFormat="1" ht="11.25">
      <c r="A187" s="32"/>
      <c r="B187" s="33"/>
      <c r="C187" s="34"/>
      <c r="D187" s="220" t="s">
        <v>176</v>
      </c>
      <c r="E187" s="34"/>
      <c r="F187" s="221" t="s">
        <v>442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89</v>
      </c>
    </row>
    <row r="188" spans="1:65" s="13" customFormat="1" ht="11.25">
      <c r="B188" s="224"/>
      <c r="C188" s="225"/>
      <c r="D188" s="220" t="s">
        <v>178</v>
      </c>
      <c r="E188" s="226" t="s">
        <v>1</v>
      </c>
      <c r="F188" s="227" t="s">
        <v>1134</v>
      </c>
      <c r="G188" s="225"/>
      <c r="H188" s="228">
        <v>6</v>
      </c>
      <c r="I188" s="229"/>
      <c r="J188" s="229"/>
      <c r="K188" s="225"/>
      <c r="L188" s="225"/>
      <c r="M188" s="230"/>
      <c r="N188" s="231"/>
      <c r="O188" s="232"/>
      <c r="P188" s="232"/>
      <c r="Q188" s="232"/>
      <c r="R188" s="232"/>
      <c r="S188" s="232"/>
      <c r="T188" s="232"/>
      <c r="U188" s="232"/>
      <c r="V188" s="232"/>
      <c r="W188" s="232"/>
      <c r="X188" s="233"/>
      <c r="AT188" s="234" t="s">
        <v>178</v>
      </c>
      <c r="AU188" s="234" t="s">
        <v>89</v>
      </c>
      <c r="AV188" s="13" t="s">
        <v>89</v>
      </c>
      <c r="AW188" s="13" t="s">
        <v>5</v>
      </c>
      <c r="AX188" s="13" t="s">
        <v>87</v>
      </c>
      <c r="AY188" s="234" t="s">
        <v>166</v>
      </c>
    </row>
    <row r="189" spans="1:65" s="2" customFormat="1" ht="24" customHeight="1">
      <c r="A189" s="32"/>
      <c r="B189" s="33"/>
      <c r="C189" s="246" t="s">
        <v>319</v>
      </c>
      <c r="D189" s="246" t="s">
        <v>330</v>
      </c>
      <c r="E189" s="247" t="s">
        <v>449</v>
      </c>
      <c r="F189" s="248" t="s">
        <v>450</v>
      </c>
      <c r="G189" s="249" t="s">
        <v>193</v>
      </c>
      <c r="H189" s="250">
        <v>2</v>
      </c>
      <c r="I189" s="251"/>
      <c r="J189" s="252"/>
      <c r="K189" s="253">
        <f>ROUND(P189*H189,2)</f>
        <v>0</v>
      </c>
      <c r="L189" s="248" t="s">
        <v>173</v>
      </c>
      <c r="M189" s="254"/>
      <c r="N189" s="255" t="s">
        <v>1</v>
      </c>
      <c r="O189" s="214" t="s">
        <v>42</v>
      </c>
      <c r="P189" s="215">
        <f>I189+J189</f>
        <v>0</v>
      </c>
      <c r="Q189" s="215">
        <f>ROUND(I189*H189,2)</f>
        <v>0</v>
      </c>
      <c r="R189" s="215">
        <f>ROUND(J189*H189,2)</f>
        <v>0</v>
      </c>
      <c r="S189" s="68"/>
      <c r="T189" s="216">
        <f>S189*H189</f>
        <v>0</v>
      </c>
      <c r="U189" s="216">
        <v>0</v>
      </c>
      <c r="V189" s="216">
        <f>U189*H189</f>
        <v>0</v>
      </c>
      <c r="W189" s="216">
        <v>0</v>
      </c>
      <c r="X189" s="217">
        <f>W189*H189</f>
        <v>0</v>
      </c>
      <c r="Y189" s="32"/>
      <c r="Z189" s="32"/>
      <c r="AA189" s="32"/>
      <c r="AB189" s="32"/>
      <c r="AC189" s="32"/>
      <c r="AD189" s="32"/>
      <c r="AE189" s="32"/>
      <c r="AR189" s="218" t="s">
        <v>217</v>
      </c>
      <c r="AT189" s="218" t="s">
        <v>330</v>
      </c>
      <c r="AU189" s="218" t="s">
        <v>89</v>
      </c>
      <c r="AY189" s="16" t="s">
        <v>166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6" t="s">
        <v>87</v>
      </c>
      <c r="BK189" s="219">
        <f>ROUND(P189*H189,2)</f>
        <v>0</v>
      </c>
      <c r="BL189" s="16" t="s">
        <v>174</v>
      </c>
      <c r="BM189" s="218" t="s">
        <v>1207</v>
      </c>
    </row>
    <row r="190" spans="1:65" s="2" customFormat="1" ht="11.25">
      <c r="A190" s="32"/>
      <c r="B190" s="33"/>
      <c r="C190" s="34"/>
      <c r="D190" s="220" t="s">
        <v>176</v>
      </c>
      <c r="E190" s="34"/>
      <c r="F190" s="221" t="s">
        <v>450</v>
      </c>
      <c r="G190" s="34"/>
      <c r="H190" s="34"/>
      <c r="I190" s="113"/>
      <c r="J190" s="113"/>
      <c r="K190" s="34"/>
      <c r="L190" s="34"/>
      <c r="M190" s="37"/>
      <c r="N190" s="222"/>
      <c r="O190" s="223"/>
      <c r="P190" s="68"/>
      <c r="Q190" s="68"/>
      <c r="R190" s="68"/>
      <c r="S190" s="68"/>
      <c r="T190" s="68"/>
      <c r="U190" s="68"/>
      <c r="V190" s="68"/>
      <c r="W190" s="68"/>
      <c r="X190" s="69"/>
      <c r="Y190" s="32"/>
      <c r="Z190" s="32"/>
      <c r="AA190" s="32"/>
      <c r="AB190" s="32"/>
      <c r="AC190" s="32"/>
      <c r="AD190" s="32"/>
      <c r="AE190" s="32"/>
      <c r="AT190" s="16" t="s">
        <v>176</v>
      </c>
      <c r="AU190" s="16" t="s">
        <v>89</v>
      </c>
    </row>
    <row r="191" spans="1:65" s="2" customFormat="1" ht="24" customHeight="1">
      <c r="A191" s="32"/>
      <c r="B191" s="33"/>
      <c r="C191" s="246" t="s">
        <v>324</v>
      </c>
      <c r="D191" s="246" t="s">
        <v>330</v>
      </c>
      <c r="E191" s="247" t="s">
        <v>445</v>
      </c>
      <c r="F191" s="248" t="s">
        <v>446</v>
      </c>
      <c r="G191" s="249" t="s">
        <v>193</v>
      </c>
      <c r="H191" s="250">
        <v>4</v>
      </c>
      <c r="I191" s="251"/>
      <c r="J191" s="252"/>
      <c r="K191" s="253">
        <f>ROUND(P191*H191,2)</f>
        <v>0</v>
      </c>
      <c r="L191" s="248" t="s">
        <v>173</v>
      </c>
      <c r="M191" s="254"/>
      <c r="N191" s="255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217</v>
      </c>
      <c r="AT191" s="218" t="s">
        <v>330</v>
      </c>
      <c r="AU191" s="218" t="s">
        <v>89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174</v>
      </c>
      <c r="BM191" s="218" t="s">
        <v>1208</v>
      </c>
    </row>
    <row r="192" spans="1:65" s="2" customFormat="1" ht="11.25">
      <c r="A192" s="32"/>
      <c r="B192" s="33"/>
      <c r="C192" s="34"/>
      <c r="D192" s="220" t="s">
        <v>176</v>
      </c>
      <c r="E192" s="34"/>
      <c r="F192" s="221" t="s">
        <v>446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89</v>
      </c>
    </row>
    <row r="193" spans="1:65" s="2" customFormat="1" ht="24" customHeight="1">
      <c r="A193" s="32"/>
      <c r="B193" s="33"/>
      <c r="C193" s="246" t="s">
        <v>329</v>
      </c>
      <c r="D193" s="246" t="s">
        <v>330</v>
      </c>
      <c r="E193" s="247" t="s">
        <v>1137</v>
      </c>
      <c r="F193" s="248" t="s">
        <v>1138</v>
      </c>
      <c r="G193" s="249" t="s">
        <v>193</v>
      </c>
      <c r="H193" s="250">
        <v>2</v>
      </c>
      <c r="I193" s="251"/>
      <c r="J193" s="252"/>
      <c r="K193" s="253">
        <f>ROUND(P193*H193,2)</f>
        <v>0</v>
      </c>
      <c r="L193" s="248" t="s">
        <v>173</v>
      </c>
      <c r="M193" s="254"/>
      <c r="N193" s="255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0.11</v>
      </c>
      <c r="V193" s="216">
        <f>U193*H193</f>
        <v>0.22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217</v>
      </c>
      <c r="AT193" s="218" t="s">
        <v>330</v>
      </c>
      <c r="AU193" s="218" t="s">
        <v>89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174</v>
      </c>
      <c r="BM193" s="218" t="s">
        <v>1209</v>
      </c>
    </row>
    <row r="194" spans="1:65" s="2" customFormat="1" ht="11.25">
      <c r="A194" s="32"/>
      <c r="B194" s="33"/>
      <c r="C194" s="34"/>
      <c r="D194" s="220" t="s">
        <v>176</v>
      </c>
      <c r="E194" s="34"/>
      <c r="F194" s="221" t="s">
        <v>1138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89</v>
      </c>
    </row>
    <row r="195" spans="1:65" s="2" customFormat="1" ht="24" customHeight="1">
      <c r="A195" s="32"/>
      <c r="B195" s="33"/>
      <c r="C195" s="246" t="s">
        <v>335</v>
      </c>
      <c r="D195" s="246" t="s">
        <v>330</v>
      </c>
      <c r="E195" s="247" t="s">
        <v>1034</v>
      </c>
      <c r="F195" s="248" t="s">
        <v>1035</v>
      </c>
      <c r="G195" s="249" t="s">
        <v>193</v>
      </c>
      <c r="H195" s="250">
        <v>1</v>
      </c>
      <c r="I195" s="251"/>
      <c r="J195" s="252"/>
      <c r="K195" s="253">
        <f>ROUND(P195*H195,2)</f>
        <v>0</v>
      </c>
      <c r="L195" s="248" t="s">
        <v>173</v>
      </c>
      <c r="M195" s="254"/>
      <c r="N195" s="255" t="s">
        <v>1</v>
      </c>
      <c r="O195" s="214" t="s">
        <v>42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68"/>
      <c r="T195" s="216">
        <f>S195*H195</f>
        <v>0</v>
      </c>
      <c r="U195" s="216">
        <v>0.99</v>
      </c>
      <c r="V195" s="216">
        <f>U195*H195</f>
        <v>0.99</v>
      </c>
      <c r="W195" s="216">
        <v>0</v>
      </c>
      <c r="X195" s="217">
        <f>W195*H195</f>
        <v>0</v>
      </c>
      <c r="Y195" s="32"/>
      <c r="Z195" s="32"/>
      <c r="AA195" s="32"/>
      <c r="AB195" s="32"/>
      <c r="AC195" s="32"/>
      <c r="AD195" s="32"/>
      <c r="AE195" s="32"/>
      <c r="AR195" s="218" t="s">
        <v>217</v>
      </c>
      <c r="AT195" s="218" t="s">
        <v>330</v>
      </c>
      <c r="AU195" s="218" t="s">
        <v>89</v>
      </c>
      <c r="AY195" s="16" t="s">
        <v>166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6" t="s">
        <v>87</v>
      </c>
      <c r="BK195" s="219">
        <f>ROUND(P195*H195,2)</f>
        <v>0</v>
      </c>
      <c r="BL195" s="16" t="s">
        <v>174</v>
      </c>
      <c r="BM195" s="218" t="s">
        <v>1210</v>
      </c>
    </row>
    <row r="196" spans="1:65" s="2" customFormat="1" ht="11.25">
      <c r="A196" s="32"/>
      <c r="B196" s="33"/>
      <c r="C196" s="34"/>
      <c r="D196" s="220" t="s">
        <v>176</v>
      </c>
      <c r="E196" s="34"/>
      <c r="F196" s="221" t="s">
        <v>1035</v>
      </c>
      <c r="G196" s="34"/>
      <c r="H196" s="34"/>
      <c r="I196" s="113"/>
      <c r="J196" s="113"/>
      <c r="K196" s="34"/>
      <c r="L196" s="34"/>
      <c r="M196" s="37"/>
      <c r="N196" s="222"/>
      <c r="O196" s="223"/>
      <c r="P196" s="68"/>
      <c r="Q196" s="68"/>
      <c r="R196" s="68"/>
      <c r="S196" s="68"/>
      <c r="T196" s="68"/>
      <c r="U196" s="68"/>
      <c r="V196" s="68"/>
      <c r="W196" s="68"/>
      <c r="X196" s="69"/>
      <c r="Y196" s="32"/>
      <c r="Z196" s="32"/>
      <c r="AA196" s="32"/>
      <c r="AB196" s="32"/>
      <c r="AC196" s="32"/>
      <c r="AD196" s="32"/>
      <c r="AE196" s="32"/>
      <c r="AT196" s="16" t="s">
        <v>176</v>
      </c>
      <c r="AU196" s="16" t="s">
        <v>89</v>
      </c>
    </row>
    <row r="197" spans="1:65" s="12" customFormat="1" ht="25.9" customHeight="1">
      <c r="B197" s="189"/>
      <c r="C197" s="190"/>
      <c r="D197" s="191" t="s">
        <v>78</v>
      </c>
      <c r="E197" s="192" t="s">
        <v>457</v>
      </c>
      <c r="F197" s="192" t="s">
        <v>458</v>
      </c>
      <c r="G197" s="190"/>
      <c r="H197" s="190"/>
      <c r="I197" s="193"/>
      <c r="J197" s="193"/>
      <c r="K197" s="194">
        <f>BK197</f>
        <v>0</v>
      </c>
      <c r="L197" s="190"/>
      <c r="M197" s="195"/>
      <c r="N197" s="196"/>
      <c r="O197" s="197"/>
      <c r="P197" s="197"/>
      <c r="Q197" s="198">
        <f>SUM(Q198:Q221)</f>
        <v>0</v>
      </c>
      <c r="R197" s="198">
        <f>SUM(R198:R221)</f>
        <v>0</v>
      </c>
      <c r="S197" s="197"/>
      <c r="T197" s="199">
        <f>SUM(T198:T221)</f>
        <v>0</v>
      </c>
      <c r="U197" s="197"/>
      <c r="V197" s="199">
        <f>SUM(V198:V221)</f>
        <v>0</v>
      </c>
      <c r="W197" s="197"/>
      <c r="X197" s="200">
        <f>SUM(X198:X221)</f>
        <v>0</v>
      </c>
      <c r="AR197" s="201" t="s">
        <v>174</v>
      </c>
      <c r="AT197" s="202" t="s">
        <v>78</v>
      </c>
      <c r="AU197" s="202" t="s">
        <v>79</v>
      </c>
      <c r="AY197" s="201" t="s">
        <v>166</v>
      </c>
      <c r="BK197" s="203">
        <f>SUM(BK198:BK221)</f>
        <v>0</v>
      </c>
    </row>
    <row r="198" spans="1:65" s="2" customFormat="1" ht="24" customHeight="1">
      <c r="A198" s="32"/>
      <c r="B198" s="33"/>
      <c r="C198" s="206" t="s">
        <v>340</v>
      </c>
      <c r="D198" s="206" t="s">
        <v>169</v>
      </c>
      <c r="E198" s="207" t="s">
        <v>599</v>
      </c>
      <c r="F198" s="208" t="s">
        <v>600</v>
      </c>
      <c r="G198" s="209" t="s">
        <v>198</v>
      </c>
      <c r="H198" s="210">
        <v>165.95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1211</v>
      </c>
    </row>
    <row r="199" spans="1:65" s="2" customFormat="1" ht="58.5">
      <c r="A199" s="32"/>
      <c r="B199" s="33"/>
      <c r="C199" s="34"/>
      <c r="D199" s="220" t="s">
        <v>176</v>
      </c>
      <c r="E199" s="34"/>
      <c r="F199" s="221" t="s">
        <v>602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1212</v>
      </c>
      <c r="G200" s="225"/>
      <c r="H200" s="228">
        <v>165.95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345</v>
      </c>
      <c r="D201" s="206" t="s">
        <v>169</v>
      </c>
      <c r="E201" s="207" t="s">
        <v>605</v>
      </c>
      <c r="F201" s="208" t="s">
        <v>606</v>
      </c>
      <c r="G201" s="209" t="s">
        <v>198</v>
      </c>
      <c r="H201" s="210">
        <v>5.0999999999999996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1213</v>
      </c>
    </row>
    <row r="202" spans="1:65" s="2" customFormat="1" ht="58.5">
      <c r="A202" s="32"/>
      <c r="B202" s="33"/>
      <c r="C202" s="34"/>
      <c r="D202" s="220" t="s">
        <v>176</v>
      </c>
      <c r="E202" s="34"/>
      <c r="F202" s="221" t="s">
        <v>608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1214</v>
      </c>
      <c r="G203" s="225"/>
      <c r="H203" s="228">
        <v>5.0999999999999996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24" customHeight="1">
      <c r="A204" s="32"/>
      <c r="B204" s="33"/>
      <c r="C204" s="206" t="s">
        <v>349</v>
      </c>
      <c r="D204" s="206" t="s">
        <v>169</v>
      </c>
      <c r="E204" s="207" t="s">
        <v>610</v>
      </c>
      <c r="F204" s="208" t="s">
        <v>611</v>
      </c>
      <c r="G204" s="209" t="s">
        <v>198</v>
      </c>
      <c r="H204" s="210">
        <v>171.05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1215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613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1216</v>
      </c>
      <c r="G206" s="225"/>
      <c r="H206" s="228">
        <v>171.05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353</v>
      </c>
      <c r="D207" s="206" t="s">
        <v>169</v>
      </c>
      <c r="E207" s="207" t="s">
        <v>701</v>
      </c>
      <c r="F207" s="208" t="s">
        <v>702</v>
      </c>
      <c r="G207" s="209" t="s">
        <v>198</v>
      </c>
      <c r="H207" s="210">
        <v>74.328999999999994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1217</v>
      </c>
    </row>
    <row r="208" spans="1:65" s="2" customFormat="1" ht="117">
      <c r="A208" s="32"/>
      <c r="B208" s="33"/>
      <c r="C208" s="34"/>
      <c r="D208" s="220" t="s">
        <v>176</v>
      </c>
      <c r="E208" s="34"/>
      <c r="F208" s="221" t="s">
        <v>704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65" s="13" customFormat="1" ht="22.5">
      <c r="B209" s="224"/>
      <c r="C209" s="225"/>
      <c r="D209" s="220" t="s">
        <v>178</v>
      </c>
      <c r="E209" s="226" t="s">
        <v>1</v>
      </c>
      <c r="F209" s="227" t="s">
        <v>1218</v>
      </c>
      <c r="G209" s="225"/>
      <c r="H209" s="228">
        <v>74.328999999999994</v>
      </c>
      <c r="I209" s="229"/>
      <c r="J209" s="229"/>
      <c r="K209" s="225"/>
      <c r="L209" s="225"/>
      <c r="M209" s="230"/>
      <c r="N209" s="231"/>
      <c r="O209" s="232"/>
      <c r="P209" s="232"/>
      <c r="Q209" s="232"/>
      <c r="R209" s="232"/>
      <c r="S209" s="232"/>
      <c r="T209" s="232"/>
      <c r="U209" s="232"/>
      <c r="V209" s="232"/>
      <c r="W209" s="232"/>
      <c r="X209" s="233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65" s="2" customFormat="1" ht="24" customHeight="1">
      <c r="A210" s="32"/>
      <c r="B210" s="33"/>
      <c r="C210" s="206" t="s">
        <v>357</v>
      </c>
      <c r="D210" s="206" t="s">
        <v>169</v>
      </c>
      <c r="E210" s="207" t="s">
        <v>496</v>
      </c>
      <c r="F210" s="208" t="s">
        <v>497</v>
      </c>
      <c r="G210" s="209" t="s">
        <v>198</v>
      </c>
      <c r="H210" s="210">
        <v>314.66199999999998</v>
      </c>
      <c r="I210" s="211"/>
      <c r="J210" s="211"/>
      <c r="K210" s="212">
        <f>ROUND(P210*H210,2)</f>
        <v>0</v>
      </c>
      <c r="L210" s="208" t="s">
        <v>173</v>
      </c>
      <c r="M210" s="37"/>
      <c r="N210" s="213" t="s">
        <v>1</v>
      </c>
      <c r="O210" s="214" t="s">
        <v>42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68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2"/>
      <c r="Z210" s="32"/>
      <c r="AA210" s="32"/>
      <c r="AB210" s="32"/>
      <c r="AC210" s="32"/>
      <c r="AD210" s="32"/>
      <c r="AE210" s="32"/>
      <c r="AR210" s="218" t="s">
        <v>462</v>
      </c>
      <c r="AT210" s="218" t="s">
        <v>169</v>
      </c>
      <c r="AU210" s="218" t="s">
        <v>87</v>
      </c>
      <c r="AY210" s="16" t="s">
        <v>166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6" t="s">
        <v>87</v>
      </c>
      <c r="BK210" s="219">
        <f>ROUND(P210*H210,2)</f>
        <v>0</v>
      </c>
      <c r="BL210" s="16" t="s">
        <v>462</v>
      </c>
      <c r="BM210" s="218" t="s">
        <v>1219</v>
      </c>
    </row>
    <row r="211" spans="1:65" s="2" customFormat="1" ht="117">
      <c r="A211" s="32"/>
      <c r="B211" s="33"/>
      <c r="C211" s="34"/>
      <c r="D211" s="220" t="s">
        <v>176</v>
      </c>
      <c r="E211" s="34"/>
      <c r="F211" s="221" t="s">
        <v>499</v>
      </c>
      <c r="G211" s="34"/>
      <c r="H211" s="34"/>
      <c r="I211" s="113"/>
      <c r="J211" s="113"/>
      <c r="K211" s="34"/>
      <c r="L211" s="34"/>
      <c r="M211" s="37"/>
      <c r="N211" s="222"/>
      <c r="O211" s="223"/>
      <c r="P211" s="68"/>
      <c r="Q211" s="68"/>
      <c r="R211" s="68"/>
      <c r="S211" s="68"/>
      <c r="T211" s="68"/>
      <c r="U211" s="68"/>
      <c r="V211" s="68"/>
      <c r="W211" s="68"/>
      <c r="X211" s="69"/>
      <c r="Y211" s="32"/>
      <c r="Z211" s="32"/>
      <c r="AA211" s="32"/>
      <c r="AB211" s="32"/>
      <c r="AC211" s="32"/>
      <c r="AD211" s="32"/>
      <c r="AE211" s="32"/>
      <c r="AT211" s="16" t="s">
        <v>176</v>
      </c>
      <c r="AU211" s="16" t="s">
        <v>87</v>
      </c>
    </row>
    <row r="212" spans="1:65" s="13" customFormat="1" ht="11.25">
      <c r="B212" s="224"/>
      <c r="C212" s="225"/>
      <c r="D212" s="220" t="s">
        <v>178</v>
      </c>
      <c r="E212" s="226" t="s">
        <v>1</v>
      </c>
      <c r="F212" s="227" t="s">
        <v>1220</v>
      </c>
      <c r="G212" s="225"/>
      <c r="H212" s="228">
        <v>314.66199999999998</v>
      </c>
      <c r="I212" s="229"/>
      <c r="J212" s="229"/>
      <c r="K212" s="225"/>
      <c r="L212" s="225"/>
      <c r="M212" s="230"/>
      <c r="N212" s="231"/>
      <c r="O212" s="232"/>
      <c r="P212" s="232"/>
      <c r="Q212" s="232"/>
      <c r="R212" s="232"/>
      <c r="S212" s="232"/>
      <c r="T212" s="232"/>
      <c r="U212" s="232"/>
      <c r="V212" s="232"/>
      <c r="W212" s="232"/>
      <c r="X212" s="233"/>
      <c r="AT212" s="234" t="s">
        <v>178</v>
      </c>
      <c r="AU212" s="234" t="s">
        <v>87</v>
      </c>
      <c r="AV212" s="13" t="s">
        <v>89</v>
      </c>
      <c r="AW212" s="13" t="s">
        <v>5</v>
      </c>
      <c r="AX212" s="13" t="s">
        <v>87</v>
      </c>
      <c r="AY212" s="234" t="s">
        <v>166</v>
      </c>
    </row>
    <row r="213" spans="1:65" s="2" customFormat="1" ht="36" customHeight="1">
      <c r="A213" s="32"/>
      <c r="B213" s="33"/>
      <c r="C213" s="206" t="s">
        <v>361</v>
      </c>
      <c r="D213" s="206" t="s">
        <v>169</v>
      </c>
      <c r="E213" s="207" t="s">
        <v>514</v>
      </c>
      <c r="F213" s="208" t="s">
        <v>515</v>
      </c>
      <c r="G213" s="209" t="s">
        <v>198</v>
      </c>
      <c r="H213" s="210">
        <v>52.688000000000002</v>
      </c>
      <c r="I213" s="211"/>
      <c r="J213" s="211"/>
      <c r="K213" s="212">
        <f>ROUND(P213*H213,2)</f>
        <v>0</v>
      </c>
      <c r="L213" s="208" t="s">
        <v>173</v>
      </c>
      <c r="M213" s="37"/>
      <c r="N213" s="213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0</v>
      </c>
      <c r="V213" s="216">
        <f>U213*H213</f>
        <v>0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462</v>
      </c>
      <c r="AT213" s="218" t="s">
        <v>169</v>
      </c>
      <c r="AU213" s="218" t="s">
        <v>87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462</v>
      </c>
      <c r="BM213" s="218" t="s">
        <v>1221</v>
      </c>
    </row>
    <row r="214" spans="1:65" s="2" customFormat="1" ht="117">
      <c r="A214" s="32"/>
      <c r="B214" s="33"/>
      <c r="C214" s="34"/>
      <c r="D214" s="220" t="s">
        <v>176</v>
      </c>
      <c r="E214" s="34"/>
      <c r="F214" s="221" t="s">
        <v>517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87</v>
      </c>
    </row>
    <row r="215" spans="1:65" s="13" customFormat="1" ht="11.25">
      <c r="B215" s="224"/>
      <c r="C215" s="225"/>
      <c r="D215" s="220" t="s">
        <v>178</v>
      </c>
      <c r="E215" s="226" t="s">
        <v>1</v>
      </c>
      <c r="F215" s="227" t="s">
        <v>1222</v>
      </c>
      <c r="G215" s="225"/>
      <c r="H215" s="228">
        <v>52.688000000000002</v>
      </c>
      <c r="I215" s="229"/>
      <c r="J215" s="229"/>
      <c r="K215" s="225"/>
      <c r="L215" s="225"/>
      <c r="M215" s="230"/>
      <c r="N215" s="231"/>
      <c r="O215" s="232"/>
      <c r="P215" s="232"/>
      <c r="Q215" s="232"/>
      <c r="R215" s="232"/>
      <c r="S215" s="232"/>
      <c r="T215" s="232"/>
      <c r="U215" s="232"/>
      <c r="V215" s="232"/>
      <c r="W215" s="232"/>
      <c r="X215" s="233"/>
      <c r="AT215" s="234" t="s">
        <v>178</v>
      </c>
      <c r="AU215" s="234" t="s">
        <v>87</v>
      </c>
      <c r="AV215" s="13" t="s">
        <v>89</v>
      </c>
      <c r="AW215" s="13" t="s">
        <v>5</v>
      </c>
      <c r="AX215" s="13" t="s">
        <v>87</v>
      </c>
      <c r="AY215" s="234" t="s">
        <v>166</v>
      </c>
    </row>
    <row r="216" spans="1:65" s="2" customFormat="1" ht="36" customHeight="1">
      <c r="A216" s="32"/>
      <c r="B216" s="33"/>
      <c r="C216" s="206" t="s">
        <v>365</v>
      </c>
      <c r="D216" s="206" t="s">
        <v>169</v>
      </c>
      <c r="E216" s="207" t="s">
        <v>473</v>
      </c>
      <c r="F216" s="208" t="s">
        <v>474</v>
      </c>
      <c r="G216" s="209" t="s">
        <v>198</v>
      </c>
      <c r="H216" s="210">
        <v>0.99</v>
      </c>
      <c r="I216" s="211"/>
      <c r="J216" s="211"/>
      <c r="K216" s="212">
        <f>ROUND(P216*H216,2)</f>
        <v>0</v>
      </c>
      <c r="L216" s="208" t="s">
        <v>173</v>
      </c>
      <c r="M216" s="37"/>
      <c r="N216" s="213" t="s">
        <v>1</v>
      </c>
      <c r="O216" s="214" t="s">
        <v>42</v>
      </c>
      <c r="P216" s="215">
        <f>I216+J216</f>
        <v>0</v>
      </c>
      <c r="Q216" s="215">
        <f>ROUND(I216*H216,2)</f>
        <v>0</v>
      </c>
      <c r="R216" s="215">
        <f>ROUND(J216*H216,2)</f>
        <v>0</v>
      </c>
      <c r="S216" s="68"/>
      <c r="T216" s="216">
        <f>S216*H216</f>
        <v>0</v>
      </c>
      <c r="U216" s="216">
        <v>0</v>
      </c>
      <c r="V216" s="216">
        <f>U216*H216</f>
        <v>0</v>
      </c>
      <c r="W216" s="216">
        <v>0</v>
      </c>
      <c r="X216" s="217">
        <f>W216*H216</f>
        <v>0</v>
      </c>
      <c r="Y216" s="32"/>
      <c r="Z216" s="32"/>
      <c r="AA216" s="32"/>
      <c r="AB216" s="32"/>
      <c r="AC216" s="32"/>
      <c r="AD216" s="32"/>
      <c r="AE216" s="32"/>
      <c r="AR216" s="218" t="s">
        <v>462</v>
      </c>
      <c r="AT216" s="218" t="s">
        <v>169</v>
      </c>
      <c r="AU216" s="218" t="s">
        <v>87</v>
      </c>
      <c r="AY216" s="16" t="s">
        <v>166</v>
      </c>
      <c r="BE216" s="219">
        <f>IF(O216="základní",K216,0)</f>
        <v>0</v>
      </c>
      <c r="BF216" s="219">
        <f>IF(O216="snížená",K216,0)</f>
        <v>0</v>
      </c>
      <c r="BG216" s="219">
        <f>IF(O216="zákl. přenesená",K216,0)</f>
        <v>0</v>
      </c>
      <c r="BH216" s="219">
        <f>IF(O216="sníž. přenesená",K216,0)</f>
        <v>0</v>
      </c>
      <c r="BI216" s="219">
        <f>IF(O216="nulová",K216,0)</f>
        <v>0</v>
      </c>
      <c r="BJ216" s="16" t="s">
        <v>87</v>
      </c>
      <c r="BK216" s="219">
        <f>ROUND(P216*H216,2)</f>
        <v>0</v>
      </c>
      <c r="BL216" s="16" t="s">
        <v>462</v>
      </c>
      <c r="BM216" s="218" t="s">
        <v>1223</v>
      </c>
    </row>
    <row r="217" spans="1:65" s="2" customFormat="1" ht="117">
      <c r="A217" s="32"/>
      <c r="B217" s="33"/>
      <c r="C217" s="34"/>
      <c r="D217" s="220" t="s">
        <v>176</v>
      </c>
      <c r="E217" s="34"/>
      <c r="F217" s="221" t="s">
        <v>476</v>
      </c>
      <c r="G217" s="34"/>
      <c r="H217" s="34"/>
      <c r="I217" s="113"/>
      <c r="J217" s="113"/>
      <c r="K217" s="34"/>
      <c r="L217" s="34"/>
      <c r="M217" s="37"/>
      <c r="N217" s="222"/>
      <c r="O217" s="223"/>
      <c r="P217" s="68"/>
      <c r="Q217" s="68"/>
      <c r="R217" s="68"/>
      <c r="S217" s="68"/>
      <c r="T217" s="68"/>
      <c r="U217" s="68"/>
      <c r="V217" s="68"/>
      <c r="W217" s="68"/>
      <c r="X217" s="69"/>
      <c r="Y217" s="32"/>
      <c r="Z217" s="32"/>
      <c r="AA217" s="32"/>
      <c r="AB217" s="32"/>
      <c r="AC217" s="32"/>
      <c r="AD217" s="32"/>
      <c r="AE217" s="32"/>
      <c r="AT217" s="16" t="s">
        <v>176</v>
      </c>
      <c r="AU217" s="16" t="s">
        <v>87</v>
      </c>
    </row>
    <row r="218" spans="1:65" s="13" customFormat="1" ht="11.25">
      <c r="B218" s="224"/>
      <c r="C218" s="225"/>
      <c r="D218" s="220" t="s">
        <v>178</v>
      </c>
      <c r="E218" s="226" t="s">
        <v>1</v>
      </c>
      <c r="F218" s="227" t="s">
        <v>1224</v>
      </c>
      <c r="G218" s="225"/>
      <c r="H218" s="228">
        <v>0.99</v>
      </c>
      <c r="I218" s="229"/>
      <c r="J218" s="229"/>
      <c r="K218" s="225"/>
      <c r="L218" s="225"/>
      <c r="M218" s="230"/>
      <c r="N218" s="231"/>
      <c r="O218" s="232"/>
      <c r="P218" s="232"/>
      <c r="Q218" s="232"/>
      <c r="R218" s="232"/>
      <c r="S218" s="232"/>
      <c r="T218" s="232"/>
      <c r="U218" s="232"/>
      <c r="V218" s="232"/>
      <c r="W218" s="232"/>
      <c r="X218" s="233"/>
      <c r="AT218" s="234" t="s">
        <v>178</v>
      </c>
      <c r="AU218" s="234" t="s">
        <v>87</v>
      </c>
      <c r="AV218" s="13" t="s">
        <v>89</v>
      </c>
      <c r="AW218" s="13" t="s">
        <v>5</v>
      </c>
      <c r="AX218" s="13" t="s">
        <v>87</v>
      </c>
      <c r="AY218" s="234" t="s">
        <v>166</v>
      </c>
    </row>
    <row r="219" spans="1:65" s="2" customFormat="1" ht="24" customHeight="1">
      <c r="A219" s="32"/>
      <c r="B219" s="33"/>
      <c r="C219" s="206" t="s">
        <v>369</v>
      </c>
      <c r="D219" s="206" t="s">
        <v>169</v>
      </c>
      <c r="E219" s="207" t="s">
        <v>520</v>
      </c>
      <c r="F219" s="208" t="s">
        <v>521</v>
      </c>
      <c r="G219" s="209" t="s">
        <v>193</v>
      </c>
      <c r="H219" s="210">
        <v>1</v>
      </c>
      <c r="I219" s="211"/>
      <c r="J219" s="211"/>
      <c r="K219" s="212">
        <f>ROUND(P219*H219,2)</f>
        <v>0</v>
      </c>
      <c r="L219" s="208" t="s">
        <v>173</v>
      </c>
      <c r="M219" s="37"/>
      <c r="N219" s="213" t="s">
        <v>1</v>
      </c>
      <c r="O219" s="214" t="s">
        <v>42</v>
      </c>
      <c r="P219" s="215">
        <f>I219+J219</f>
        <v>0</v>
      </c>
      <c r="Q219" s="215">
        <f>ROUND(I219*H219,2)</f>
        <v>0</v>
      </c>
      <c r="R219" s="215">
        <f>ROUND(J219*H219,2)</f>
        <v>0</v>
      </c>
      <c r="S219" s="68"/>
      <c r="T219" s="216">
        <f>S219*H219</f>
        <v>0</v>
      </c>
      <c r="U219" s="216">
        <v>0</v>
      </c>
      <c r="V219" s="216">
        <f>U219*H219</f>
        <v>0</v>
      </c>
      <c r="W219" s="216">
        <v>0</v>
      </c>
      <c r="X219" s="217">
        <f>W219*H219</f>
        <v>0</v>
      </c>
      <c r="Y219" s="32"/>
      <c r="Z219" s="32"/>
      <c r="AA219" s="32"/>
      <c r="AB219" s="32"/>
      <c r="AC219" s="32"/>
      <c r="AD219" s="32"/>
      <c r="AE219" s="32"/>
      <c r="AR219" s="218" t="s">
        <v>462</v>
      </c>
      <c r="AT219" s="218" t="s">
        <v>169</v>
      </c>
      <c r="AU219" s="218" t="s">
        <v>87</v>
      </c>
      <c r="AY219" s="16" t="s">
        <v>166</v>
      </c>
      <c r="BE219" s="219">
        <f>IF(O219="základní",K219,0)</f>
        <v>0</v>
      </c>
      <c r="BF219" s="219">
        <f>IF(O219="snížená",K219,0)</f>
        <v>0</v>
      </c>
      <c r="BG219" s="219">
        <f>IF(O219="zákl. přenesená",K219,0)</f>
        <v>0</v>
      </c>
      <c r="BH219" s="219">
        <f>IF(O219="sníž. přenesená",K219,0)</f>
        <v>0</v>
      </c>
      <c r="BI219" s="219">
        <f>IF(O219="nulová",K219,0)</f>
        <v>0</v>
      </c>
      <c r="BJ219" s="16" t="s">
        <v>87</v>
      </c>
      <c r="BK219" s="219">
        <f>ROUND(P219*H219,2)</f>
        <v>0</v>
      </c>
      <c r="BL219" s="16" t="s">
        <v>462</v>
      </c>
      <c r="BM219" s="218" t="s">
        <v>1225</v>
      </c>
    </row>
    <row r="220" spans="1:65" s="2" customFormat="1" ht="58.5">
      <c r="A220" s="32"/>
      <c r="B220" s="33"/>
      <c r="C220" s="34"/>
      <c r="D220" s="220" t="s">
        <v>176</v>
      </c>
      <c r="E220" s="34"/>
      <c r="F220" s="221" t="s">
        <v>523</v>
      </c>
      <c r="G220" s="34"/>
      <c r="H220" s="34"/>
      <c r="I220" s="113"/>
      <c r="J220" s="113"/>
      <c r="K220" s="34"/>
      <c r="L220" s="34"/>
      <c r="M220" s="37"/>
      <c r="N220" s="222"/>
      <c r="O220" s="223"/>
      <c r="P220" s="68"/>
      <c r="Q220" s="68"/>
      <c r="R220" s="68"/>
      <c r="S220" s="68"/>
      <c r="T220" s="68"/>
      <c r="U220" s="68"/>
      <c r="V220" s="68"/>
      <c r="W220" s="68"/>
      <c r="X220" s="69"/>
      <c r="Y220" s="32"/>
      <c r="Z220" s="32"/>
      <c r="AA220" s="32"/>
      <c r="AB220" s="32"/>
      <c r="AC220" s="32"/>
      <c r="AD220" s="32"/>
      <c r="AE220" s="32"/>
      <c r="AT220" s="16" t="s">
        <v>176</v>
      </c>
      <c r="AU220" s="16" t="s">
        <v>87</v>
      </c>
    </row>
    <row r="221" spans="1:65" s="13" customFormat="1" ht="11.25">
      <c r="B221" s="224"/>
      <c r="C221" s="225"/>
      <c r="D221" s="220" t="s">
        <v>178</v>
      </c>
      <c r="E221" s="226" t="s">
        <v>1</v>
      </c>
      <c r="F221" s="227" t="s">
        <v>623</v>
      </c>
      <c r="G221" s="225"/>
      <c r="H221" s="228">
        <v>1</v>
      </c>
      <c r="I221" s="229"/>
      <c r="J221" s="229"/>
      <c r="K221" s="225"/>
      <c r="L221" s="225"/>
      <c r="M221" s="230"/>
      <c r="N221" s="256"/>
      <c r="O221" s="257"/>
      <c r="P221" s="257"/>
      <c r="Q221" s="257"/>
      <c r="R221" s="257"/>
      <c r="S221" s="257"/>
      <c r="T221" s="257"/>
      <c r="U221" s="257"/>
      <c r="V221" s="257"/>
      <c r="W221" s="257"/>
      <c r="X221" s="258"/>
      <c r="AT221" s="234" t="s">
        <v>178</v>
      </c>
      <c r="AU221" s="234" t="s">
        <v>87</v>
      </c>
      <c r="AV221" s="13" t="s">
        <v>89</v>
      </c>
      <c r="AW221" s="13" t="s">
        <v>5</v>
      </c>
      <c r="AX221" s="13" t="s">
        <v>87</v>
      </c>
      <c r="AY221" s="234" t="s">
        <v>166</v>
      </c>
    </row>
    <row r="222" spans="1:65" s="2" customFormat="1" ht="6.95" customHeight="1">
      <c r="A222" s="32"/>
      <c r="B222" s="52"/>
      <c r="C222" s="53"/>
      <c r="D222" s="53"/>
      <c r="E222" s="53"/>
      <c r="F222" s="53"/>
      <c r="G222" s="53"/>
      <c r="H222" s="53"/>
      <c r="I222" s="151"/>
      <c r="J222" s="151"/>
      <c r="K222" s="53"/>
      <c r="L222" s="53"/>
      <c r="M222" s="37"/>
      <c r="N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</row>
  </sheetData>
  <sheetProtection algorithmName="SHA-512" hashValue="Kl0BDF5OCpRt6RoljeqsTdxxBAmZdAVU+Is3BETHbcM6stT1Bqq0XAGd/cPT6ViP6+ILp52W6TZSFLnB89OCQg==" saltValue="II0dcSxWq/TzDjRxTaE7GcAaSoATLsk0PAWYeW/31iy1FbxrFEM3GRyoSM66tcoGu/m2q41QJcBEk3bkVTdnsg==" spinCount="100000" sheet="1" objects="1" scenarios="1" formatColumns="0" formatRows="0" autoFilter="0"/>
  <autoFilter ref="C118:L221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125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1226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ROUND((SUM(BE119:BE216)),  2)</f>
        <v>0</v>
      </c>
      <c r="G35" s="32"/>
      <c r="H35" s="32"/>
      <c r="I35" s="130">
        <v>0.21</v>
      </c>
      <c r="J35" s="113"/>
      <c r="K35" s="124">
        <f>ROUND(((SUM(BE119:BE216))*I35),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ROUND((SUM(BF119:BF216)),  2)</f>
        <v>0</v>
      </c>
      <c r="G36" s="32"/>
      <c r="H36" s="32"/>
      <c r="I36" s="130">
        <v>0.15</v>
      </c>
      <c r="J36" s="113"/>
      <c r="K36" s="124">
        <f>ROUND(((SUM(BF119:BF216))*I36),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ROUND((SUM(BG119:BG216)),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ROUND((SUM(BH119:BH216)),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ROUND((SUM(BI119:BI216)),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>SO 13 - dopr. Bohušov, prodloužení poloostrovního nástupiště na 60 m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Q195</f>
        <v>0</v>
      </c>
      <c r="J99" s="166">
        <f>R195</f>
        <v>0</v>
      </c>
      <c r="K99" s="167">
        <f>K195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>SO 13 - dopr. Bohušov, prodloužení poloostrovního nástupiště na 60 m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Q120+Q195</f>
        <v>0</v>
      </c>
      <c r="R119" s="185">
        <f>R120+R195</f>
        <v>0</v>
      </c>
      <c r="S119" s="76"/>
      <c r="T119" s="186">
        <f>T120+T195</f>
        <v>0</v>
      </c>
      <c r="U119" s="76"/>
      <c r="V119" s="186">
        <f>V120+V195</f>
        <v>211.50562499999998</v>
      </c>
      <c r="W119" s="76"/>
      <c r="X119" s="187">
        <f>X120+X195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BK120+BK195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211.50562499999998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SUM(Q122:Q194)</f>
        <v>0</v>
      </c>
      <c r="R121" s="198">
        <f>SUM(R122:R194)</f>
        <v>0</v>
      </c>
      <c r="S121" s="197"/>
      <c r="T121" s="199">
        <f>SUM(T122:T194)</f>
        <v>0</v>
      </c>
      <c r="U121" s="197"/>
      <c r="V121" s="199">
        <f>SUM(V122:V194)</f>
        <v>211.50562499999998</v>
      </c>
      <c r="W121" s="197"/>
      <c r="X121" s="200">
        <f>SUM(X122:X194)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SUM(BK122:BK194)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536</v>
      </c>
      <c r="F122" s="208" t="s">
        <v>537</v>
      </c>
      <c r="G122" s="209" t="s">
        <v>207</v>
      </c>
      <c r="H122" s="210">
        <v>32.674999999999997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1227</v>
      </c>
    </row>
    <row r="123" spans="1:65" s="2" customFormat="1" ht="39">
      <c r="A123" s="32"/>
      <c r="B123" s="33"/>
      <c r="C123" s="34"/>
      <c r="D123" s="220" t="s">
        <v>176</v>
      </c>
      <c r="E123" s="34"/>
      <c r="F123" s="221" t="s">
        <v>539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1228</v>
      </c>
      <c r="G124" s="225"/>
      <c r="H124" s="228">
        <v>19.175000000000001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79</v>
      </c>
      <c r="AY124" s="234" t="s">
        <v>166</v>
      </c>
    </row>
    <row r="125" spans="1:65" s="13" customFormat="1" ht="11.25">
      <c r="B125" s="224"/>
      <c r="C125" s="225"/>
      <c r="D125" s="220" t="s">
        <v>178</v>
      </c>
      <c r="E125" s="226" t="s">
        <v>1</v>
      </c>
      <c r="F125" s="227" t="s">
        <v>1229</v>
      </c>
      <c r="G125" s="225"/>
      <c r="H125" s="228">
        <v>13.5</v>
      </c>
      <c r="I125" s="229"/>
      <c r="J125" s="229"/>
      <c r="K125" s="225"/>
      <c r="L125" s="225"/>
      <c r="M125" s="230"/>
      <c r="N125" s="231"/>
      <c r="O125" s="232"/>
      <c r="P125" s="232"/>
      <c r="Q125" s="232"/>
      <c r="R125" s="232"/>
      <c r="S125" s="232"/>
      <c r="T125" s="232"/>
      <c r="U125" s="232"/>
      <c r="V125" s="232"/>
      <c r="W125" s="232"/>
      <c r="X125" s="233"/>
      <c r="AT125" s="234" t="s">
        <v>178</v>
      </c>
      <c r="AU125" s="234" t="s">
        <v>89</v>
      </c>
      <c r="AV125" s="13" t="s">
        <v>89</v>
      </c>
      <c r="AW125" s="13" t="s">
        <v>5</v>
      </c>
      <c r="AX125" s="13" t="s">
        <v>79</v>
      </c>
      <c r="AY125" s="234" t="s">
        <v>166</v>
      </c>
    </row>
    <row r="126" spans="1:65" s="14" customFormat="1" ht="11.25">
      <c r="B126" s="235"/>
      <c r="C126" s="236"/>
      <c r="D126" s="220" t="s">
        <v>178</v>
      </c>
      <c r="E126" s="237" t="s">
        <v>1</v>
      </c>
      <c r="F126" s="238" t="s">
        <v>203</v>
      </c>
      <c r="G126" s="236"/>
      <c r="H126" s="239">
        <v>32.674999999999997</v>
      </c>
      <c r="I126" s="240"/>
      <c r="J126" s="240"/>
      <c r="K126" s="236"/>
      <c r="L126" s="236"/>
      <c r="M126" s="241"/>
      <c r="N126" s="242"/>
      <c r="O126" s="243"/>
      <c r="P126" s="243"/>
      <c r="Q126" s="243"/>
      <c r="R126" s="243"/>
      <c r="S126" s="243"/>
      <c r="T126" s="243"/>
      <c r="U126" s="243"/>
      <c r="V126" s="243"/>
      <c r="W126" s="243"/>
      <c r="X126" s="244"/>
      <c r="AT126" s="245" t="s">
        <v>178</v>
      </c>
      <c r="AU126" s="245" t="s">
        <v>89</v>
      </c>
      <c r="AV126" s="14" t="s">
        <v>174</v>
      </c>
      <c r="AW126" s="14" t="s">
        <v>5</v>
      </c>
      <c r="AX126" s="14" t="s">
        <v>87</v>
      </c>
      <c r="AY126" s="245" t="s">
        <v>166</v>
      </c>
    </row>
    <row r="127" spans="1:65" s="2" customFormat="1" ht="24" customHeight="1">
      <c r="A127" s="32"/>
      <c r="B127" s="33"/>
      <c r="C127" s="206" t="s">
        <v>89</v>
      </c>
      <c r="D127" s="206" t="s">
        <v>169</v>
      </c>
      <c r="E127" s="207" t="s">
        <v>826</v>
      </c>
      <c r="F127" s="208" t="s">
        <v>827</v>
      </c>
      <c r="G127" s="209" t="s">
        <v>207</v>
      </c>
      <c r="H127" s="210">
        <v>18.96</v>
      </c>
      <c r="I127" s="211"/>
      <c r="J127" s="211"/>
      <c r="K127" s="212">
        <f>ROUND(P127*H127,2)</f>
        <v>0</v>
      </c>
      <c r="L127" s="208" t="s">
        <v>173</v>
      </c>
      <c r="M127" s="37"/>
      <c r="N127" s="213" t="s">
        <v>1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68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2"/>
      <c r="Z127" s="32"/>
      <c r="AA127" s="32"/>
      <c r="AB127" s="32"/>
      <c r="AC127" s="32"/>
      <c r="AD127" s="32"/>
      <c r="AE127" s="32"/>
      <c r="AR127" s="218" t="s">
        <v>174</v>
      </c>
      <c r="AT127" s="218" t="s">
        <v>169</v>
      </c>
      <c r="AU127" s="218" t="s">
        <v>89</v>
      </c>
      <c r="AY127" s="16" t="s">
        <v>166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6" t="s">
        <v>87</v>
      </c>
      <c r="BK127" s="219">
        <f>ROUND(P127*H127,2)</f>
        <v>0</v>
      </c>
      <c r="BL127" s="16" t="s">
        <v>174</v>
      </c>
      <c r="BM127" s="218" t="s">
        <v>1230</v>
      </c>
    </row>
    <row r="128" spans="1:65" s="2" customFormat="1" ht="29.25">
      <c r="A128" s="32"/>
      <c r="B128" s="33"/>
      <c r="C128" s="34"/>
      <c r="D128" s="220" t="s">
        <v>176</v>
      </c>
      <c r="E128" s="34"/>
      <c r="F128" s="221" t="s">
        <v>829</v>
      </c>
      <c r="G128" s="34"/>
      <c r="H128" s="34"/>
      <c r="I128" s="113"/>
      <c r="J128" s="113"/>
      <c r="K128" s="34"/>
      <c r="L128" s="34"/>
      <c r="M128" s="37"/>
      <c r="N128" s="222"/>
      <c r="O128" s="223"/>
      <c r="P128" s="68"/>
      <c r="Q128" s="68"/>
      <c r="R128" s="68"/>
      <c r="S128" s="68"/>
      <c r="T128" s="68"/>
      <c r="U128" s="68"/>
      <c r="V128" s="68"/>
      <c r="W128" s="68"/>
      <c r="X128" s="69"/>
      <c r="Y128" s="32"/>
      <c r="Z128" s="32"/>
      <c r="AA128" s="32"/>
      <c r="AB128" s="32"/>
      <c r="AC128" s="32"/>
      <c r="AD128" s="32"/>
      <c r="AE128" s="32"/>
      <c r="AT128" s="16" t="s">
        <v>176</v>
      </c>
      <c r="AU128" s="16" t="s">
        <v>89</v>
      </c>
    </row>
    <row r="129" spans="1:65" s="13" customFormat="1" ht="11.25">
      <c r="B129" s="224"/>
      <c r="C129" s="225"/>
      <c r="D129" s="220" t="s">
        <v>178</v>
      </c>
      <c r="E129" s="226" t="s">
        <v>1</v>
      </c>
      <c r="F129" s="227" t="s">
        <v>1231</v>
      </c>
      <c r="G129" s="225"/>
      <c r="H129" s="228">
        <v>18.96</v>
      </c>
      <c r="I129" s="229"/>
      <c r="J129" s="229"/>
      <c r="K129" s="225"/>
      <c r="L129" s="225"/>
      <c r="M129" s="230"/>
      <c r="N129" s="231"/>
      <c r="O129" s="232"/>
      <c r="P129" s="232"/>
      <c r="Q129" s="232"/>
      <c r="R129" s="232"/>
      <c r="S129" s="232"/>
      <c r="T129" s="232"/>
      <c r="U129" s="232"/>
      <c r="V129" s="232"/>
      <c r="W129" s="232"/>
      <c r="X129" s="233"/>
      <c r="AT129" s="234" t="s">
        <v>178</v>
      </c>
      <c r="AU129" s="234" t="s">
        <v>89</v>
      </c>
      <c r="AV129" s="13" t="s">
        <v>89</v>
      </c>
      <c r="AW129" s="13" t="s">
        <v>5</v>
      </c>
      <c r="AX129" s="13" t="s">
        <v>87</v>
      </c>
      <c r="AY129" s="234" t="s">
        <v>166</v>
      </c>
    </row>
    <row r="130" spans="1:65" s="2" customFormat="1" ht="16.5" customHeight="1">
      <c r="A130" s="32"/>
      <c r="B130" s="33"/>
      <c r="C130" s="206" t="s">
        <v>186</v>
      </c>
      <c r="D130" s="206" t="s">
        <v>169</v>
      </c>
      <c r="E130" s="207" t="s">
        <v>837</v>
      </c>
      <c r="F130" s="208" t="s">
        <v>1160</v>
      </c>
      <c r="G130" s="209" t="s">
        <v>207</v>
      </c>
      <c r="H130" s="210">
        <v>12.64</v>
      </c>
      <c r="I130" s="211"/>
      <c r="J130" s="211"/>
      <c r="K130" s="212">
        <f>ROUND(P130*H130,2)</f>
        <v>0</v>
      </c>
      <c r="L130" s="208" t="s">
        <v>1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1232</v>
      </c>
    </row>
    <row r="131" spans="1:65" s="2" customFormat="1" ht="11.25">
      <c r="A131" s="32"/>
      <c r="B131" s="33"/>
      <c r="C131" s="34"/>
      <c r="D131" s="220" t="s">
        <v>176</v>
      </c>
      <c r="E131" s="34"/>
      <c r="F131" s="221" t="s">
        <v>1160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13" customFormat="1" ht="11.25">
      <c r="B132" s="224"/>
      <c r="C132" s="225"/>
      <c r="D132" s="220" t="s">
        <v>178</v>
      </c>
      <c r="E132" s="226" t="s">
        <v>1</v>
      </c>
      <c r="F132" s="227" t="s">
        <v>1233</v>
      </c>
      <c r="G132" s="225"/>
      <c r="H132" s="228">
        <v>12.64</v>
      </c>
      <c r="I132" s="229"/>
      <c r="J132" s="229"/>
      <c r="K132" s="225"/>
      <c r="L132" s="225"/>
      <c r="M132" s="230"/>
      <c r="N132" s="231"/>
      <c r="O132" s="232"/>
      <c r="P132" s="232"/>
      <c r="Q132" s="232"/>
      <c r="R132" s="232"/>
      <c r="S132" s="232"/>
      <c r="T132" s="232"/>
      <c r="U132" s="232"/>
      <c r="V132" s="232"/>
      <c r="W132" s="232"/>
      <c r="X132" s="233"/>
      <c r="AT132" s="234" t="s">
        <v>178</v>
      </c>
      <c r="AU132" s="234" t="s">
        <v>89</v>
      </c>
      <c r="AV132" s="13" t="s">
        <v>89</v>
      </c>
      <c r="AW132" s="13" t="s">
        <v>5</v>
      </c>
      <c r="AX132" s="13" t="s">
        <v>87</v>
      </c>
      <c r="AY132" s="234" t="s">
        <v>166</v>
      </c>
    </row>
    <row r="133" spans="1:65" s="2" customFormat="1" ht="24" customHeight="1">
      <c r="A133" s="32"/>
      <c r="B133" s="33"/>
      <c r="C133" s="206" t="s">
        <v>174</v>
      </c>
      <c r="D133" s="206" t="s">
        <v>169</v>
      </c>
      <c r="E133" s="207" t="s">
        <v>1163</v>
      </c>
      <c r="F133" s="208" t="s">
        <v>1164</v>
      </c>
      <c r="G133" s="209" t="s">
        <v>172</v>
      </c>
      <c r="H133" s="210">
        <v>60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1234</v>
      </c>
    </row>
    <row r="134" spans="1:65" s="2" customFormat="1" ht="39">
      <c r="A134" s="32"/>
      <c r="B134" s="33"/>
      <c r="C134" s="34"/>
      <c r="D134" s="220" t="s">
        <v>176</v>
      </c>
      <c r="E134" s="34"/>
      <c r="F134" s="221" t="s">
        <v>1166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167</v>
      </c>
      <c r="D135" s="206" t="s">
        <v>169</v>
      </c>
      <c r="E135" s="207" t="s">
        <v>1167</v>
      </c>
      <c r="F135" s="208" t="s">
        <v>1168</v>
      </c>
      <c r="G135" s="209" t="s">
        <v>172</v>
      </c>
      <c r="H135" s="210">
        <v>35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1235</v>
      </c>
    </row>
    <row r="136" spans="1:65" s="2" customFormat="1" ht="39">
      <c r="A136" s="32"/>
      <c r="B136" s="33"/>
      <c r="C136" s="34"/>
      <c r="D136" s="220" t="s">
        <v>176</v>
      </c>
      <c r="E136" s="34"/>
      <c r="F136" s="221" t="s">
        <v>1170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204</v>
      </c>
      <c r="D137" s="206" t="s">
        <v>169</v>
      </c>
      <c r="E137" s="207" t="s">
        <v>1011</v>
      </c>
      <c r="F137" s="208" t="s">
        <v>1012</v>
      </c>
      <c r="G137" s="209" t="s">
        <v>182</v>
      </c>
      <c r="H137" s="210">
        <v>37.5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1236</v>
      </c>
    </row>
    <row r="138" spans="1:65" s="2" customFormat="1" ht="39">
      <c r="A138" s="32"/>
      <c r="B138" s="33"/>
      <c r="C138" s="34"/>
      <c r="D138" s="220" t="s">
        <v>176</v>
      </c>
      <c r="E138" s="34"/>
      <c r="F138" s="221" t="s">
        <v>1014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13" customFormat="1" ht="11.25">
      <c r="B139" s="224"/>
      <c r="C139" s="225"/>
      <c r="D139" s="220" t="s">
        <v>178</v>
      </c>
      <c r="E139" s="226" t="s">
        <v>1</v>
      </c>
      <c r="F139" s="227" t="s">
        <v>1237</v>
      </c>
      <c r="G139" s="225"/>
      <c r="H139" s="228">
        <v>37.5</v>
      </c>
      <c r="I139" s="229"/>
      <c r="J139" s="229"/>
      <c r="K139" s="225"/>
      <c r="L139" s="225"/>
      <c r="M139" s="230"/>
      <c r="N139" s="231"/>
      <c r="O139" s="232"/>
      <c r="P139" s="232"/>
      <c r="Q139" s="232"/>
      <c r="R139" s="232"/>
      <c r="S139" s="232"/>
      <c r="T139" s="232"/>
      <c r="U139" s="232"/>
      <c r="V139" s="232"/>
      <c r="W139" s="232"/>
      <c r="X139" s="233"/>
      <c r="AT139" s="234" t="s">
        <v>178</v>
      </c>
      <c r="AU139" s="234" t="s">
        <v>89</v>
      </c>
      <c r="AV139" s="13" t="s">
        <v>89</v>
      </c>
      <c r="AW139" s="13" t="s">
        <v>5</v>
      </c>
      <c r="AX139" s="13" t="s">
        <v>87</v>
      </c>
      <c r="AY139" s="234" t="s">
        <v>166</v>
      </c>
    </row>
    <row r="140" spans="1:65" s="2" customFormat="1" ht="24" customHeight="1">
      <c r="A140" s="32"/>
      <c r="B140" s="33"/>
      <c r="C140" s="206" t="s">
        <v>211</v>
      </c>
      <c r="D140" s="206" t="s">
        <v>169</v>
      </c>
      <c r="E140" s="207" t="s">
        <v>1007</v>
      </c>
      <c r="F140" s="208" t="s">
        <v>1008</v>
      </c>
      <c r="G140" s="209" t="s">
        <v>172</v>
      </c>
      <c r="H140" s="210">
        <v>51</v>
      </c>
      <c r="I140" s="211"/>
      <c r="J140" s="211"/>
      <c r="K140" s="212">
        <f>ROUND(P140*H140,2)</f>
        <v>0</v>
      </c>
      <c r="L140" s="208" t="s">
        <v>173</v>
      </c>
      <c r="M140" s="37"/>
      <c r="N140" s="213" t="s">
        <v>1</v>
      </c>
      <c r="O140" s="214" t="s">
        <v>42</v>
      </c>
      <c r="P140" s="215">
        <f>I140+J140</f>
        <v>0</v>
      </c>
      <c r="Q140" s="215">
        <f>ROUND(I140*H140,2)</f>
        <v>0</v>
      </c>
      <c r="R140" s="215">
        <f>ROUND(J140*H140,2)</f>
        <v>0</v>
      </c>
      <c r="S140" s="68"/>
      <c r="T140" s="216">
        <f>S140*H140</f>
        <v>0</v>
      </c>
      <c r="U140" s="216">
        <v>0</v>
      </c>
      <c r="V140" s="216">
        <f>U140*H140</f>
        <v>0</v>
      </c>
      <c r="W140" s="216">
        <v>0</v>
      </c>
      <c r="X140" s="217">
        <f>W140*H140</f>
        <v>0</v>
      </c>
      <c r="Y140" s="32"/>
      <c r="Z140" s="32"/>
      <c r="AA140" s="32"/>
      <c r="AB140" s="32"/>
      <c r="AC140" s="32"/>
      <c r="AD140" s="32"/>
      <c r="AE140" s="32"/>
      <c r="AR140" s="218" t="s">
        <v>174</v>
      </c>
      <c r="AT140" s="218" t="s">
        <v>169</v>
      </c>
      <c r="AU140" s="218" t="s">
        <v>89</v>
      </c>
      <c r="AY140" s="16" t="s">
        <v>166</v>
      </c>
      <c r="BE140" s="219">
        <f>IF(O140="základní",K140,0)</f>
        <v>0</v>
      </c>
      <c r="BF140" s="219">
        <f>IF(O140="snížená",K140,0)</f>
        <v>0</v>
      </c>
      <c r="BG140" s="219">
        <f>IF(O140="zákl. přenesená",K140,0)</f>
        <v>0</v>
      </c>
      <c r="BH140" s="219">
        <f>IF(O140="sníž. přenesená",K140,0)</f>
        <v>0</v>
      </c>
      <c r="BI140" s="219">
        <f>IF(O140="nulová",K140,0)</f>
        <v>0</v>
      </c>
      <c r="BJ140" s="16" t="s">
        <v>87</v>
      </c>
      <c r="BK140" s="219">
        <f>ROUND(P140*H140,2)</f>
        <v>0</v>
      </c>
      <c r="BL140" s="16" t="s">
        <v>174</v>
      </c>
      <c r="BM140" s="218" t="s">
        <v>1238</v>
      </c>
    </row>
    <row r="141" spans="1:65" s="2" customFormat="1" ht="29.25">
      <c r="A141" s="32"/>
      <c r="B141" s="33"/>
      <c r="C141" s="34"/>
      <c r="D141" s="220" t="s">
        <v>176</v>
      </c>
      <c r="E141" s="34"/>
      <c r="F141" s="221" t="s">
        <v>1010</v>
      </c>
      <c r="G141" s="34"/>
      <c r="H141" s="34"/>
      <c r="I141" s="113"/>
      <c r="J141" s="113"/>
      <c r="K141" s="34"/>
      <c r="L141" s="34"/>
      <c r="M141" s="37"/>
      <c r="N141" s="222"/>
      <c r="O141" s="223"/>
      <c r="P141" s="68"/>
      <c r="Q141" s="68"/>
      <c r="R141" s="68"/>
      <c r="S141" s="68"/>
      <c r="T141" s="68"/>
      <c r="U141" s="68"/>
      <c r="V141" s="68"/>
      <c r="W141" s="68"/>
      <c r="X141" s="69"/>
      <c r="Y141" s="32"/>
      <c r="Z141" s="32"/>
      <c r="AA141" s="32"/>
      <c r="AB141" s="32"/>
      <c r="AC141" s="32"/>
      <c r="AD141" s="32"/>
      <c r="AE141" s="32"/>
      <c r="AT141" s="16" t="s">
        <v>176</v>
      </c>
      <c r="AU141" s="16" t="s">
        <v>89</v>
      </c>
    </row>
    <row r="142" spans="1:65" s="13" customFormat="1" ht="11.25">
      <c r="B142" s="224"/>
      <c r="C142" s="225"/>
      <c r="D142" s="220" t="s">
        <v>178</v>
      </c>
      <c r="E142" s="226" t="s">
        <v>1</v>
      </c>
      <c r="F142" s="227" t="s">
        <v>1239</v>
      </c>
      <c r="G142" s="225"/>
      <c r="H142" s="228">
        <v>51</v>
      </c>
      <c r="I142" s="229"/>
      <c r="J142" s="229"/>
      <c r="K142" s="225"/>
      <c r="L142" s="225"/>
      <c r="M142" s="230"/>
      <c r="N142" s="231"/>
      <c r="O142" s="232"/>
      <c r="P142" s="232"/>
      <c r="Q142" s="232"/>
      <c r="R142" s="232"/>
      <c r="S142" s="232"/>
      <c r="T142" s="232"/>
      <c r="U142" s="232"/>
      <c r="V142" s="232"/>
      <c r="W142" s="232"/>
      <c r="X142" s="233"/>
      <c r="AT142" s="234" t="s">
        <v>178</v>
      </c>
      <c r="AU142" s="234" t="s">
        <v>89</v>
      </c>
      <c r="AV142" s="13" t="s">
        <v>89</v>
      </c>
      <c r="AW142" s="13" t="s">
        <v>5</v>
      </c>
      <c r="AX142" s="13" t="s">
        <v>87</v>
      </c>
      <c r="AY142" s="234" t="s">
        <v>166</v>
      </c>
    </row>
    <row r="143" spans="1:65" s="2" customFormat="1" ht="36" customHeight="1">
      <c r="A143" s="32"/>
      <c r="B143" s="33"/>
      <c r="C143" s="206" t="s">
        <v>217</v>
      </c>
      <c r="D143" s="206" t="s">
        <v>169</v>
      </c>
      <c r="E143" s="207" t="s">
        <v>1175</v>
      </c>
      <c r="F143" s="208" t="s">
        <v>1176</v>
      </c>
      <c r="G143" s="209" t="s">
        <v>172</v>
      </c>
      <c r="H143" s="210">
        <v>2.7</v>
      </c>
      <c r="I143" s="211"/>
      <c r="J143" s="211"/>
      <c r="K143" s="212">
        <f>ROUND(P143*H143,2)</f>
        <v>0</v>
      </c>
      <c r="L143" s="208" t="s">
        <v>173</v>
      </c>
      <c r="M143" s="37"/>
      <c r="N143" s="213" t="s">
        <v>1</v>
      </c>
      <c r="O143" s="214" t="s">
        <v>42</v>
      </c>
      <c r="P143" s="215">
        <f>I143+J143</f>
        <v>0</v>
      </c>
      <c r="Q143" s="215">
        <f>ROUND(I143*H143,2)</f>
        <v>0</v>
      </c>
      <c r="R143" s="215">
        <f>ROUND(J143*H143,2)</f>
        <v>0</v>
      </c>
      <c r="S143" s="68"/>
      <c r="T143" s="216">
        <f>S143*H143</f>
        <v>0</v>
      </c>
      <c r="U143" s="216">
        <v>0</v>
      </c>
      <c r="V143" s="216">
        <f>U143*H143</f>
        <v>0</v>
      </c>
      <c r="W143" s="216">
        <v>0</v>
      </c>
      <c r="X143" s="217">
        <f>W143*H143</f>
        <v>0</v>
      </c>
      <c r="Y143" s="32"/>
      <c r="Z143" s="32"/>
      <c r="AA143" s="32"/>
      <c r="AB143" s="32"/>
      <c r="AC143" s="32"/>
      <c r="AD143" s="32"/>
      <c r="AE143" s="32"/>
      <c r="AR143" s="218" t="s">
        <v>174</v>
      </c>
      <c r="AT143" s="218" t="s">
        <v>169</v>
      </c>
      <c r="AU143" s="218" t="s">
        <v>89</v>
      </c>
      <c r="AY143" s="16" t="s">
        <v>166</v>
      </c>
      <c r="BE143" s="219">
        <f>IF(O143="základní",K143,0)</f>
        <v>0</v>
      </c>
      <c r="BF143" s="219">
        <f>IF(O143="snížená",K143,0)</f>
        <v>0</v>
      </c>
      <c r="BG143" s="219">
        <f>IF(O143="zákl. přenesená",K143,0)</f>
        <v>0</v>
      </c>
      <c r="BH143" s="219">
        <f>IF(O143="sníž. přenesená",K143,0)</f>
        <v>0</v>
      </c>
      <c r="BI143" s="219">
        <f>IF(O143="nulová",K143,0)</f>
        <v>0</v>
      </c>
      <c r="BJ143" s="16" t="s">
        <v>87</v>
      </c>
      <c r="BK143" s="219">
        <f>ROUND(P143*H143,2)</f>
        <v>0</v>
      </c>
      <c r="BL143" s="16" t="s">
        <v>174</v>
      </c>
      <c r="BM143" s="218" t="s">
        <v>1240</v>
      </c>
    </row>
    <row r="144" spans="1:65" s="2" customFormat="1" ht="39">
      <c r="A144" s="32"/>
      <c r="B144" s="33"/>
      <c r="C144" s="34"/>
      <c r="D144" s="220" t="s">
        <v>176</v>
      </c>
      <c r="E144" s="34"/>
      <c r="F144" s="221" t="s">
        <v>1178</v>
      </c>
      <c r="G144" s="34"/>
      <c r="H144" s="34"/>
      <c r="I144" s="113"/>
      <c r="J144" s="113"/>
      <c r="K144" s="34"/>
      <c r="L144" s="34"/>
      <c r="M144" s="37"/>
      <c r="N144" s="222"/>
      <c r="O144" s="223"/>
      <c r="P144" s="68"/>
      <c r="Q144" s="68"/>
      <c r="R144" s="68"/>
      <c r="S144" s="68"/>
      <c r="T144" s="68"/>
      <c r="U144" s="68"/>
      <c r="V144" s="68"/>
      <c r="W144" s="68"/>
      <c r="X144" s="69"/>
      <c r="Y144" s="32"/>
      <c r="Z144" s="32"/>
      <c r="AA144" s="32"/>
      <c r="AB144" s="32"/>
      <c r="AC144" s="32"/>
      <c r="AD144" s="32"/>
      <c r="AE144" s="32"/>
      <c r="AT144" s="16" t="s">
        <v>176</v>
      </c>
      <c r="AU144" s="16" t="s">
        <v>89</v>
      </c>
    </row>
    <row r="145" spans="1:65" s="2" customFormat="1" ht="24" customHeight="1">
      <c r="A145" s="32"/>
      <c r="B145" s="33"/>
      <c r="C145" s="206" t="s">
        <v>223</v>
      </c>
      <c r="D145" s="206" t="s">
        <v>169</v>
      </c>
      <c r="E145" s="207" t="s">
        <v>1087</v>
      </c>
      <c r="F145" s="208" t="s">
        <v>1088</v>
      </c>
      <c r="G145" s="209" t="s">
        <v>207</v>
      </c>
      <c r="H145" s="210">
        <v>14.49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1241</v>
      </c>
    </row>
    <row r="146" spans="1:65" s="2" customFormat="1" ht="48.75">
      <c r="A146" s="32"/>
      <c r="B146" s="33"/>
      <c r="C146" s="34"/>
      <c r="D146" s="220" t="s">
        <v>176</v>
      </c>
      <c r="E146" s="34"/>
      <c r="F146" s="221" t="s">
        <v>1090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13" customFormat="1" ht="11.25">
      <c r="B147" s="224"/>
      <c r="C147" s="225"/>
      <c r="D147" s="220" t="s">
        <v>178</v>
      </c>
      <c r="E147" s="226" t="s">
        <v>1</v>
      </c>
      <c r="F147" s="227" t="s">
        <v>1242</v>
      </c>
      <c r="G147" s="225"/>
      <c r="H147" s="228">
        <v>14.49</v>
      </c>
      <c r="I147" s="229"/>
      <c r="J147" s="229"/>
      <c r="K147" s="225"/>
      <c r="L147" s="225"/>
      <c r="M147" s="230"/>
      <c r="N147" s="231"/>
      <c r="O147" s="232"/>
      <c r="P147" s="232"/>
      <c r="Q147" s="232"/>
      <c r="R147" s="232"/>
      <c r="S147" s="232"/>
      <c r="T147" s="232"/>
      <c r="U147" s="232"/>
      <c r="V147" s="232"/>
      <c r="W147" s="232"/>
      <c r="X147" s="233"/>
      <c r="AT147" s="234" t="s">
        <v>178</v>
      </c>
      <c r="AU147" s="234" t="s">
        <v>89</v>
      </c>
      <c r="AV147" s="13" t="s">
        <v>89</v>
      </c>
      <c r="AW147" s="13" t="s">
        <v>5</v>
      </c>
      <c r="AX147" s="13" t="s">
        <v>87</v>
      </c>
      <c r="AY147" s="234" t="s">
        <v>166</v>
      </c>
    </row>
    <row r="148" spans="1:65" s="2" customFormat="1" ht="24" customHeight="1">
      <c r="A148" s="32"/>
      <c r="B148" s="33"/>
      <c r="C148" s="206" t="s">
        <v>228</v>
      </c>
      <c r="D148" s="206" t="s">
        <v>169</v>
      </c>
      <c r="E148" s="207" t="s">
        <v>286</v>
      </c>
      <c r="F148" s="208" t="s">
        <v>287</v>
      </c>
      <c r="G148" s="209" t="s">
        <v>207</v>
      </c>
      <c r="H148" s="210">
        <v>50.95</v>
      </c>
      <c r="I148" s="211"/>
      <c r="J148" s="211"/>
      <c r="K148" s="212">
        <f>ROUND(P148*H148,2)</f>
        <v>0</v>
      </c>
      <c r="L148" s="208" t="s">
        <v>173</v>
      </c>
      <c r="M148" s="37"/>
      <c r="N148" s="213" t="s">
        <v>1</v>
      </c>
      <c r="O148" s="214" t="s">
        <v>42</v>
      </c>
      <c r="P148" s="215">
        <f>I148+J148</f>
        <v>0</v>
      </c>
      <c r="Q148" s="215">
        <f>ROUND(I148*H148,2)</f>
        <v>0</v>
      </c>
      <c r="R148" s="215">
        <f>ROUND(J148*H148,2)</f>
        <v>0</v>
      </c>
      <c r="S148" s="68"/>
      <c r="T148" s="216">
        <f>S148*H148</f>
        <v>0</v>
      </c>
      <c r="U148" s="216">
        <v>0</v>
      </c>
      <c r="V148" s="216">
        <f>U148*H148</f>
        <v>0</v>
      </c>
      <c r="W148" s="216">
        <v>0</v>
      </c>
      <c r="X148" s="217">
        <f>W148*H148</f>
        <v>0</v>
      </c>
      <c r="Y148" s="32"/>
      <c r="Z148" s="32"/>
      <c r="AA148" s="32"/>
      <c r="AB148" s="32"/>
      <c r="AC148" s="32"/>
      <c r="AD148" s="32"/>
      <c r="AE148" s="32"/>
      <c r="AR148" s="218" t="s">
        <v>174</v>
      </c>
      <c r="AT148" s="218" t="s">
        <v>169</v>
      </c>
      <c r="AU148" s="218" t="s">
        <v>89</v>
      </c>
      <c r="AY148" s="16" t="s">
        <v>166</v>
      </c>
      <c r="BE148" s="219">
        <f>IF(O148="základní",K148,0)</f>
        <v>0</v>
      </c>
      <c r="BF148" s="219">
        <f>IF(O148="snížená",K148,0)</f>
        <v>0</v>
      </c>
      <c r="BG148" s="219">
        <f>IF(O148="zákl. přenesená",K148,0)</f>
        <v>0</v>
      </c>
      <c r="BH148" s="219">
        <f>IF(O148="sníž. přenesená",K148,0)</f>
        <v>0</v>
      </c>
      <c r="BI148" s="219">
        <f>IF(O148="nulová",K148,0)</f>
        <v>0</v>
      </c>
      <c r="BJ148" s="16" t="s">
        <v>87</v>
      </c>
      <c r="BK148" s="219">
        <f>ROUND(P148*H148,2)</f>
        <v>0</v>
      </c>
      <c r="BL148" s="16" t="s">
        <v>174</v>
      </c>
      <c r="BM148" s="218" t="s">
        <v>1243</v>
      </c>
    </row>
    <row r="149" spans="1:65" s="2" customFormat="1" ht="39">
      <c r="A149" s="32"/>
      <c r="B149" s="33"/>
      <c r="C149" s="34"/>
      <c r="D149" s="220" t="s">
        <v>176</v>
      </c>
      <c r="E149" s="34"/>
      <c r="F149" s="221" t="s">
        <v>289</v>
      </c>
      <c r="G149" s="34"/>
      <c r="H149" s="34"/>
      <c r="I149" s="113"/>
      <c r="J149" s="113"/>
      <c r="K149" s="34"/>
      <c r="L149" s="34"/>
      <c r="M149" s="37"/>
      <c r="N149" s="222"/>
      <c r="O149" s="223"/>
      <c r="P149" s="68"/>
      <c r="Q149" s="68"/>
      <c r="R149" s="68"/>
      <c r="S149" s="68"/>
      <c r="T149" s="68"/>
      <c r="U149" s="68"/>
      <c r="V149" s="68"/>
      <c r="W149" s="68"/>
      <c r="X149" s="69"/>
      <c r="Y149" s="32"/>
      <c r="Z149" s="32"/>
      <c r="AA149" s="32"/>
      <c r="AB149" s="32"/>
      <c r="AC149" s="32"/>
      <c r="AD149" s="32"/>
      <c r="AE149" s="32"/>
      <c r="AT149" s="16" t="s">
        <v>176</v>
      </c>
      <c r="AU149" s="16" t="s">
        <v>89</v>
      </c>
    </row>
    <row r="150" spans="1:65" s="13" customFormat="1" ht="11.25">
      <c r="B150" s="224"/>
      <c r="C150" s="225"/>
      <c r="D150" s="220" t="s">
        <v>178</v>
      </c>
      <c r="E150" s="226" t="s">
        <v>1</v>
      </c>
      <c r="F150" s="227" t="s">
        <v>1244</v>
      </c>
      <c r="G150" s="225"/>
      <c r="H150" s="228">
        <v>50.95</v>
      </c>
      <c r="I150" s="229"/>
      <c r="J150" s="229"/>
      <c r="K150" s="225"/>
      <c r="L150" s="225"/>
      <c r="M150" s="230"/>
      <c r="N150" s="231"/>
      <c r="O150" s="232"/>
      <c r="P150" s="232"/>
      <c r="Q150" s="232"/>
      <c r="R150" s="232"/>
      <c r="S150" s="232"/>
      <c r="T150" s="232"/>
      <c r="U150" s="232"/>
      <c r="V150" s="232"/>
      <c r="W150" s="232"/>
      <c r="X150" s="233"/>
      <c r="AT150" s="234" t="s">
        <v>178</v>
      </c>
      <c r="AU150" s="234" t="s">
        <v>89</v>
      </c>
      <c r="AV150" s="13" t="s">
        <v>89</v>
      </c>
      <c r="AW150" s="13" t="s">
        <v>5</v>
      </c>
      <c r="AX150" s="13" t="s">
        <v>87</v>
      </c>
      <c r="AY150" s="234" t="s">
        <v>166</v>
      </c>
    </row>
    <row r="151" spans="1:65" s="2" customFormat="1" ht="24" customHeight="1">
      <c r="A151" s="32"/>
      <c r="B151" s="33"/>
      <c r="C151" s="206" t="s">
        <v>234</v>
      </c>
      <c r="D151" s="206" t="s">
        <v>169</v>
      </c>
      <c r="E151" s="207" t="s">
        <v>1094</v>
      </c>
      <c r="F151" s="208" t="s">
        <v>1095</v>
      </c>
      <c r="G151" s="209" t="s">
        <v>182</v>
      </c>
      <c r="H151" s="210">
        <v>194.5</v>
      </c>
      <c r="I151" s="211"/>
      <c r="J151" s="211"/>
      <c r="K151" s="212">
        <f>ROUND(P151*H151,2)</f>
        <v>0</v>
      </c>
      <c r="L151" s="208" t="s">
        <v>173</v>
      </c>
      <c r="M151" s="37"/>
      <c r="N151" s="213" t="s">
        <v>1</v>
      </c>
      <c r="O151" s="214" t="s">
        <v>42</v>
      </c>
      <c r="P151" s="215">
        <f>I151+J151</f>
        <v>0</v>
      </c>
      <c r="Q151" s="215">
        <f>ROUND(I151*H151,2)</f>
        <v>0</v>
      </c>
      <c r="R151" s="215">
        <f>ROUND(J151*H151,2)</f>
        <v>0</v>
      </c>
      <c r="S151" s="68"/>
      <c r="T151" s="216">
        <f>S151*H151</f>
        <v>0</v>
      </c>
      <c r="U151" s="216">
        <v>0</v>
      </c>
      <c r="V151" s="216">
        <f>U151*H151</f>
        <v>0</v>
      </c>
      <c r="W151" s="216">
        <v>0</v>
      </c>
      <c r="X151" s="217">
        <f>W151*H151</f>
        <v>0</v>
      </c>
      <c r="Y151" s="32"/>
      <c r="Z151" s="32"/>
      <c r="AA151" s="32"/>
      <c r="AB151" s="32"/>
      <c r="AC151" s="32"/>
      <c r="AD151" s="32"/>
      <c r="AE151" s="32"/>
      <c r="AR151" s="218" t="s">
        <v>174</v>
      </c>
      <c r="AT151" s="218" t="s">
        <v>169</v>
      </c>
      <c r="AU151" s="218" t="s">
        <v>89</v>
      </c>
      <c r="AY151" s="16" t="s">
        <v>166</v>
      </c>
      <c r="BE151" s="219">
        <f>IF(O151="základní",K151,0)</f>
        <v>0</v>
      </c>
      <c r="BF151" s="219">
        <f>IF(O151="snížená",K151,0)</f>
        <v>0</v>
      </c>
      <c r="BG151" s="219">
        <f>IF(O151="zákl. přenesená",K151,0)</f>
        <v>0</v>
      </c>
      <c r="BH151" s="219">
        <f>IF(O151="sníž. přenesená",K151,0)</f>
        <v>0</v>
      </c>
      <c r="BI151" s="219">
        <f>IF(O151="nulová",K151,0)</f>
        <v>0</v>
      </c>
      <c r="BJ151" s="16" t="s">
        <v>87</v>
      </c>
      <c r="BK151" s="219">
        <f>ROUND(P151*H151,2)</f>
        <v>0</v>
      </c>
      <c r="BL151" s="16" t="s">
        <v>174</v>
      </c>
      <c r="BM151" s="218" t="s">
        <v>1245</v>
      </c>
    </row>
    <row r="152" spans="1:65" s="2" customFormat="1" ht="48.75">
      <c r="A152" s="32"/>
      <c r="B152" s="33"/>
      <c r="C152" s="34"/>
      <c r="D152" s="220" t="s">
        <v>176</v>
      </c>
      <c r="E152" s="34"/>
      <c r="F152" s="221" t="s">
        <v>1097</v>
      </c>
      <c r="G152" s="34"/>
      <c r="H152" s="34"/>
      <c r="I152" s="113"/>
      <c r="J152" s="113"/>
      <c r="K152" s="34"/>
      <c r="L152" s="34"/>
      <c r="M152" s="37"/>
      <c r="N152" s="222"/>
      <c r="O152" s="223"/>
      <c r="P152" s="68"/>
      <c r="Q152" s="68"/>
      <c r="R152" s="68"/>
      <c r="S152" s="68"/>
      <c r="T152" s="68"/>
      <c r="U152" s="68"/>
      <c r="V152" s="68"/>
      <c r="W152" s="68"/>
      <c r="X152" s="69"/>
      <c r="Y152" s="32"/>
      <c r="Z152" s="32"/>
      <c r="AA152" s="32"/>
      <c r="AB152" s="32"/>
      <c r="AC152" s="32"/>
      <c r="AD152" s="32"/>
      <c r="AE152" s="32"/>
      <c r="AT152" s="16" t="s">
        <v>176</v>
      </c>
      <c r="AU152" s="16" t="s">
        <v>89</v>
      </c>
    </row>
    <row r="153" spans="1:65" s="13" customFormat="1" ht="11.25">
      <c r="B153" s="224"/>
      <c r="C153" s="225"/>
      <c r="D153" s="220" t="s">
        <v>178</v>
      </c>
      <c r="E153" s="226" t="s">
        <v>1</v>
      </c>
      <c r="F153" s="227" t="s">
        <v>1246</v>
      </c>
      <c r="G153" s="225"/>
      <c r="H153" s="228">
        <v>194.5</v>
      </c>
      <c r="I153" s="229"/>
      <c r="J153" s="229"/>
      <c r="K153" s="225"/>
      <c r="L153" s="225"/>
      <c r="M153" s="230"/>
      <c r="N153" s="231"/>
      <c r="O153" s="232"/>
      <c r="P153" s="232"/>
      <c r="Q153" s="232"/>
      <c r="R153" s="232"/>
      <c r="S153" s="232"/>
      <c r="T153" s="232"/>
      <c r="U153" s="232"/>
      <c r="V153" s="232"/>
      <c r="W153" s="232"/>
      <c r="X153" s="233"/>
      <c r="AT153" s="234" t="s">
        <v>178</v>
      </c>
      <c r="AU153" s="234" t="s">
        <v>89</v>
      </c>
      <c r="AV153" s="13" t="s">
        <v>89</v>
      </c>
      <c r="AW153" s="13" t="s">
        <v>5</v>
      </c>
      <c r="AX153" s="13" t="s">
        <v>87</v>
      </c>
      <c r="AY153" s="234" t="s">
        <v>166</v>
      </c>
    </row>
    <row r="154" spans="1:65" s="2" customFormat="1" ht="24" customHeight="1">
      <c r="A154" s="32"/>
      <c r="B154" s="33"/>
      <c r="C154" s="206" t="s">
        <v>240</v>
      </c>
      <c r="D154" s="206" t="s">
        <v>169</v>
      </c>
      <c r="E154" s="207" t="s">
        <v>1099</v>
      </c>
      <c r="F154" s="208" t="s">
        <v>1100</v>
      </c>
      <c r="G154" s="209" t="s">
        <v>193</v>
      </c>
      <c r="H154" s="210">
        <v>2</v>
      </c>
      <c r="I154" s="211"/>
      <c r="J154" s="211"/>
      <c r="K154" s="212">
        <f>ROUND(P154*H154,2)</f>
        <v>0</v>
      </c>
      <c r="L154" s="208" t="s">
        <v>173</v>
      </c>
      <c r="M154" s="37"/>
      <c r="N154" s="213" t="s">
        <v>1</v>
      </c>
      <c r="O154" s="214" t="s">
        <v>42</v>
      </c>
      <c r="P154" s="215">
        <f>I154+J154</f>
        <v>0</v>
      </c>
      <c r="Q154" s="215">
        <f>ROUND(I154*H154,2)</f>
        <v>0</v>
      </c>
      <c r="R154" s="215">
        <f>ROUND(J154*H154,2)</f>
        <v>0</v>
      </c>
      <c r="S154" s="68"/>
      <c r="T154" s="216">
        <f>S154*H154</f>
        <v>0</v>
      </c>
      <c r="U154" s="216">
        <v>0</v>
      </c>
      <c r="V154" s="216">
        <f>U154*H154</f>
        <v>0</v>
      </c>
      <c r="W154" s="216">
        <v>0</v>
      </c>
      <c r="X154" s="217">
        <f>W154*H154</f>
        <v>0</v>
      </c>
      <c r="Y154" s="32"/>
      <c r="Z154" s="32"/>
      <c r="AA154" s="32"/>
      <c r="AB154" s="32"/>
      <c r="AC154" s="32"/>
      <c r="AD154" s="32"/>
      <c r="AE154" s="32"/>
      <c r="AR154" s="218" t="s">
        <v>174</v>
      </c>
      <c r="AT154" s="218" t="s">
        <v>169</v>
      </c>
      <c r="AU154" s="218" t="s">
        <v>89</v>
      </c>
      <c r="AY154" s="16" t="s">
        <v>166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6" t="s">
        <v>87</v>
      </c>
      <c r="BK154" s="219">
        <f>ROUND(P154*H154,2)</f>
        <v>0</v>
      </c>
      <c r="BL154" s="16" t="s">
        <v>174</v>
      </c>
      <c r="BM154" s="218" t="s">
        <v>1247</v>
      </c>
    </row>
    <row r="155" spans="1:65" s="2" customFormat="1" ht="39">
      <c r="A155" s="32"/>
      <c r="B155" s="33"/>
      <c r="C155" s="34"/>
      <c r="D155" s="220" t="s">
        <v>176</v>
      </c>
      <c r="E155" s="34"/>
      <c r="F155" s="221" t="s">
        <v>1102</v>
      </c>
      <c r="G155" s="34"/>
      <c r="H155" s="34"/>
      <c r="I155" s="113"/>
      <c r="J155" s="113"/>
      <c r="K155" s="34"/>
      <c r="L155" s="34"/>
      <c r="M155" s="37"/>
      <c r="N155" s="222"/>
      <c r="O155" s="223"/>
      <c r="P155" s="68"/>
      <c r="Q155" s="68"/>
      <c r="R155" s="68"/>
      <c r="S155" s="68"/>
      <c r="T155" s="68"/>
      <c r="U155" s="68"/>
      <c r="V155" s="68"/>
      <c r="W155" s="68"/>
      <c r="X155" s="69"/>
      <c r="Y155" s="32"/>
      <c r="Z155" s="32"/>
      <c r="AA155" s="32"/>
      <c r="AB155" s="32"/>
      <c r="AC155" s="32"/>
      <c r="AD155" s="32"/>
      <c r="AE155" s="32"/>
      <c r="AT155" s="16" t="s">
        <v>176</v>
      </c>
      <c r="AU155" s="16" t="s">
        <v>89</v>
      </c>
    </row>
    <row r="156" spans="1:65" s="2" customFormat="1" ht="24" customHeight="1">
      <c r="A156" s="32"/>
      <c r="B156" s="33"/>
      <c r="C156" s="206" t="s">
        <v>246</v>
      </c>
      <c r="D156" s="206" t="s">
        <v>169</v>
      </c>
      <c r="E156" s="207" t="s">
        <v>1103</v>
      </c>
      <c r="F156" s="208" t="s">
        <v>1104</v>
      </c>
      <c r="G156" s="209" t="s">
        <v>193</v>
      </c>
      <c r="H156" s="210">
        <v>2</v>
      </c>
      <c r="I156" s="211"/>
      <c r="J156" s="211"/>
      <c r="K156" s="212">
        <f>ROUND(P156*H156,2)</f>
        <v>0</v>
      </c>
      <c r="L156" s="208" t="s">
        <v>173</v>
      </c>
      <c r="M156" s="37"/>
      <c r="N156" s="213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174</v>
      </c>
      <c r="AT156" s="218" t="s">
        <v>169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1248</v>
      </c>
    </row>
    <row r="157" spans="1:65" s="2" customFormat="1" ht="29.25">
      <c r="A157" s="32"/>
      <c r="B157" s="33"/>
      <c r="C157" s="34"/>
      <c r="D157" s="220" t="s">
        <v>176</v>
      </c>
      <c r="E157" s="34"/>
      <c r="F157" s="221" t="s">
        <v>1106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46" t="s">
        <v>251</v>
      </c>
      <c r="D158" s="246" t="s">
        <v>330</v>
      </c>
      <c r="E158" s="247" t="s">
        <v>331</v>
      </c>
      <c r="F158" s="248" t="s">
        <v>332</v>
      </c>
      <c r="G158" s="249" t="s">
        <v>198</v>
      </c>
      <c r="H158" s="250">
        <v>24.632999999999999</v>
      </c>
      <c r="I158" s="251"/>
      <c r="J158" s="252"/>
      <c r="K158" s="253">
        <f>ROUND(P158*H158,2)</f>
        <v>0</v>
      </c>
      <c r="L158" s="248" t="s">
        <v>173</v>
      </c>
      <c r="M158" s="254"/>
      <c r="N158" s="255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1</v>
      </c>
      <c r="V158" s="216">
        <f>U158*H158</f>
        <v>24.632999999999999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217</v>
      </c>
      <c r="AT158" s="218" t="s">
        <v>330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1249</v>
      </c>
    </row>
    <row r="159" spans="1:65" s="2" customFormat="1" ht="11.25">
      <c r="A159" s="32"/>
      <c r="B159" s="33"/>
      <c r="C159" s="34"/>
      <c r="D159" s="220" t="s">
        <v>176</v>
      </c>
      <c r="E159" s="34"/>
      <c r="F159" s="221" t="s">
        <v>332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13" customFormat="1" ht="11.25">
      <c r="B160" s="224"/>
      <c r="C160" s="225"/>
      <c r="D160" s="220" t="s">
        <v>178</v>
      </c>
      <c r="E160" s="226" t="s">
        <v>1</v>
      </c>
      <c r="F160" s="227" t="s">
        <v>1250</v>
      </c>
      <c r="G160" s="225"/>
      <c r="H160" s="228">
        <v>24.632999999999999</v>
      </c>
      <c r="I160" s="229"/>
      <c r="J160" s="229"/>
      <c r="K160" s="225"/>
      <c r="L160" s="225"/>
      <c r="M160" s="230"/>
      <c r="N160" s="231"/>
      <c r="O160" s="232"/>
      <c r="P160" s="232"/>
      <c r="Q160" s="232"/>
      <c r="R160" s="232"/>
      <c r="S160" s="232"/>
      <c r="T160" s="232"/>
      <c r="U160" s="232"/>
      <c r="V160" s="232"/>
      <c r="W160" s="232"/>
      <c r="X160" s="233"/>
      <c r="AT160" s="234" t="s">
        <v>178</v>
      </c>
      <c r="AU160" s="234" t="s">
        <v>89</v>
      </c>
      <c r="AV160" s="13" t="s">
        <v>89</v>
      </c>
      <c r="AW160" s="13" t="s">
        <v>5</v>
      </c>
      <c r="AX160" s="13" t="s">
        <v>87</v>
      </c>
      <c r="AY160" s="234" t="s">
        <v>166</v>
      </c>
    </row>
    <row r="161" spans="1:65" s="2" customFormat="1" ht="24" customHeight="1">
      <c r="A161" s="32"/>
      <c r="B161" s="33"/>
      <c r="C161" s="246" t="s">
        <v>9</v>
      </c>
      <c r="D161" s="246" t="s">
        <v>330</v>
      </c>
      <c r="E161" s="247" t="s">
        <v>336</v>
      </c>
      <c r="F161" s="248" t="s">
        <v>337</v>
      </c>
      <c r="G161" s="249" t="s">
        <v>198</v>
      </c>
      <c r="H161" s="250">
        <v>93.52</v>
      </c>
      <c r="I161" s="251"/>
      <c r="J161" s="252"/>
      <c r="K161" s="253">
        <f>ROUND(P161*H161,2)</f>
        <v>0</v>
      </c>
      <c r="L161" s="248" t="s">
        <v>173</v>
      </c>
      <c r="M161" s="254"/>
      <c r="N161" s="255" t="s">
        <v>1</v>
      </c>
      <c r="O161" s="214" t="s">
        <v>42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68"/>
      <c r="T161" s="216">
        <f>S161*H161</f>
        <v>0</v>
      </c>
      <c r="U161" s="216">
        <v>1</v>
      </c>
      <c r="V161" s="216">
        <f>U161*H161</f>
        <v>93.52</v>
      </c>
      <c r="W161" s="216">
        <v>0</v>
      </c>
      <c r="X161" s="217">
        <f>W161*H161</f>
        <v>0</v>
      </c>
      <c r="Y161" s="32"/>
      <c r="Z161" s="32"/>
      <c r="AA161" s="32"/>
      <c r="AB161" s="32"/>
      <c r="AC161" s="32"/>
      <c r="AD161" s="32"/>
      <c r="AE161" s="32"/>
      <c r="AR161" s="218" t="s">
        <v>217</v>
      </c>
      <c r="AT161" s="218" t="s">
        <v>330</v>
      </c>
      <c r="AU161" s="218" t="s">
        <v>89</v>
      </c>
      <c r="AY161" s="16" t="s">
        <v>166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6" t="s">
        <v>87</v>
      </c>
      <c r="BK161" s="219">
        <f>ROUND(P161*H161,2)</f>
        <v>0</v>
      </c>
      <c r="BL161" s="16" t="s">
        <v>174</v>
      </c>
      <c r="BM161" s="218" t="s">
        <v>1251</v>
      </c>
    </row>
    <row r="162" spans="1:65" s="2" customFormat="1" ht="11.25">
      <c r="A162" s="32"/>
      <c r="B162" s="33"/>
      <c r="C162" s="34"/>
      <c r="D162" s="220" t="s">
        <v>176</v>
      </c>
      <c r="E162" s="34"/>
      <c r="F162" s="221" t="s">
        <v>337</v>
      </c>
      <c r="G162" s="34"/>
      <c r="H162" s="34"/>
      <c r="I162" s="113"/>
      <c r="J162" s="113"/>
      <c r="K162" s="34"/>
      <c r="L162" s="34"/>
      <c r="M162" s="37"/>
      <c r="N162" s="222"/>
      <c r="O162" s="223"/>
      <c r="P162" s="68"/>
      <c r="Q162" s="68"/>
      <c r="R162" s="68"/>
      <c r="S162" s="68"/>
      <c r="T162" s="68"/>
      <c r="U162" s="68"/>
      <c r="V162" s="68"/>
      <c r="W162" s="68"/>
      <c r="X162" s="69"/>
      <c r="Y162" s="32"/>
      <c r="Z162" s="32"/>
      <c r="AA162" s="32"/>
      <c r="AB162" s="32"/>
      <c r="AC162" s="32"/>
      <c r="AD162" s="32"/>
      <c r="AE162" s="32"/>
      <c r="AT162" s="16" t="s">
        <v>176</v>
      </c>
      <c r="AU162" s="16" t="s">
        <v>89</v>
      </c>
    </row>
    <row r="163" spans="1:65" s="13" customFormat="1" ht="11.25">
      <c r="B163" s="224"/>
      <c r="C163" s="225"/>
      <c r="D163" s="220" t="s">
        <v>178</v>
      </c>
      <c r="E163" s="226" t="s">
        <v>1</v>
      </c>
      <c r="F163" s="227" t="s">
        <v>1252</v>
      </c>
      <c r="G163" s="225"/>
      <c r="H163" s="228">
        <v>93.52</v>
      </c>
      <c r="I163" s="229"/>
      <c r="J163" s="229"/>
      <c r="K163" s="225"/>
      <c r="L163" s="225"/>
      <c r="M163" s="230"/>
      <c r="N163" s="231"/>
      <c r="O163" s="232"/>
      <c r="P163" s="232"/>
      <c r="Q163" s="232"/>
      <c r="R163" s="232"/>
      <c r="S163" s="232"/>
      <c r="T163" s="232"/>
      <c r="U163" s="232"/>
      <c r="V163" s="232"/>
      <c r="W163" s="232"/>
      <c r="X163" s="233"/>
      <c r="AT163" s="234" t="s">
        <v>178</v>
      </c>
      <c r="AU163" s="234" t="s">
        <v>89</v>
      </c>
      <c r="AV163" s="13" t="s">
        <v>89</v>
      </c>
      <c r="AW163" s="13" t="s">
        <v>5</v>
      </c>
      <c r="AX163" s="13" t="s">
        <v>87</v>
      </c>
      <c r="AY163" s="234" t="s">
        <v>166</v>
      </c>
    </row>
    <row r="164" spans="1:65" s="2" customFormat="1" ht="24" customHeight="1">
      <c r="A164" s="32"/>
      <c r="B164" s="33"/>
      <c r="C164" s="246" t="s">
        <v>260</v>
      </c>
      <c r="D164" s="246" t="s">
        <v>330</v>
      </c>
      <c r="E164" s="247" t="s">
        <v>1030</v>
      </c>
      <c r="F164" s="248" t="s">
        <v>1031</v>
      </c>
      <c r="G164" s="249" t="s">
        <v>198</v>
      </c>
      <c r="H164" s="250">
        <v>2.4</v>
      </c>
      <c r="I164" s="251"/>
      <c r="J164" s="252"/>
      <c r="K164" s="253">
        <f>ROUND(P164*H164,2)</f>
        <v>0</v>
      </c>
      <c r="L164" s="248" t="s">
        <v>173</v>
      </c>
      <c r="M164" s="254"/>
      <c r="N164" s="255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1</v>
      </c>
      <c r="V164" s="216">
        <f>U164*H164</f>
        <v>2.4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217</v>
      </c>
      <c r="AT164" s="218" t="s">
        <v>330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1253</v>
      </c>
    </row>
    <row r="165" spans="1:65" s="2" customFormat="1" ht="11.25">
      <c r="A165" s="32"/>
      <c r="B165" s="33"/>
      <c r="C165" s="34"/>
      <c r="D165" s="220" t="s">
        <v>176</v>
      </c>
      <c r="E165" s="34"/>
      <c r="F165" s="221" t="s">
        <v>1031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13" customFormat="1" ht="11.25">
      <c r="B166" s="224"/>
      <c r="C166" s="225"/>
      <c r="D166" s="220" t="s">
        <v>178</v>
      </c>
      <c r="E166" s="226" t="s">
        <v>1</v>
      </c>
      <c r="F166" s="227" t="s">
        <v>1254</v>
      </c>
      <c r="G166" s="225"/>
      <c r="H166" s="228">
        <v>2.4</v>
      </c>
      <c r="I166" s="229"/>
      <c r="J166" s="229"/>
      <c r="K166" s="225"/>
      <c r="L166" s="225"/>
      <c r="M166" s="230"/>
      <c r="N166" s="231"/>
      <c r="O166" s="232"/>
      <c r="P166" s="232"/>
      <c r="Q166" s="232"/>
      <c r="R166" s="232"/>
      <c r="S166" s="232"/>
      <c r="T166" s="232"/>
      <c r="U166" s="232"/>
      <c r="V166" s="232"/>
      <c r="W166" s="232"/>
      <c r="X166" s="233"/>
      <c r="AT166" s="234" t="s">
        <v>178</v>
      </c>
      <c r="AU166" s="234" t="s">
        <v>89</v>
      </c>
      <c r="AV166" s="13" t="s">
        <v>89</v>
      </c>
      <c r="AW166" s="13" t="s">
        <v>5</v>
      </c>
      <c r="AX166" s="13" t="s">
        <v>87</v>
      </c>
      <c r="AY166" s="234" t="s">
        <v>166</v>
      </c>
    </row>
    <row r="167" spans="1:65" s="2" customFormat="1" ht="24" customHeight="1">
      <c r="A167" s="32"/>
      <c r="B167" s="33"/>
      <c r="C167" s="246" t="s">
        <v>265</v>
      </c>
      <c r="D167" s="246" t="s">
        <v>330</v>
      </c>
      <c r="E167" s="247" t="s">
        <v>1026</v>
      </c>
      <c r="F167" s="248" t="s">
        <v>1027</v>
      </c>
      <c r="G167" s="249" t="s">
        <v>182</v>
      </c>
      <c r="H167" s="250">
        <v>38.625</v>
      </c>
      <c r="I167" s="251"/>
      <c r="J167" s="252"/>
      <c r="K167" s="253">
        <f>ROUND(P167*H167,2)</f>
        <v>0</v>
      </c>
      <c r="L167" s="248" t="s">
        <v>173</v>
      </c>
      <c r="M167" s="254"/>
      <c r="N167" s="255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0.14499999999999999</v>
      </c>
      <c r="V167" s="216">
        <f>U167*H167</f>
        <v>5.600625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217</v>
      </c>
      <c r="AT167" s="218" t="s">
        <v>330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1255</v>
      </c>
    </row>
    <row r="168" spans="1:65" s="2" customFormat="1" ht="11.25">
      <c r="A168" s="32"/>
      <c r="B168" s="33"/>
      <c r="C168" s="34"/>
      <c r="D168" s="220" t="s">
        <v>176</v>
      </c>
      <c r="E168" s="34"/>
      <c r="F168" s="221" t="s">
        <v>1027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13" customFormat="1" ht="11.25">
      <c r="B169" s="224"/>
      <c r="C169" s="225"/>
      <c r="D169" s="220" t="s">
        <v>178</v>
      </c>
      <c r="E169" s="226" t="s">
        <v>1</v>
      </c>
      <c r="F169" s="227" t="s">
        <v>1256</v>
      </c>
      <c r="G169" s="225"/>
      <c r="H169" s="228">
        <v>38.625</v>
      </c>
      <c r="I169" s="229"/>
      <c r="J169" s="229"/>
      <c r="K169" s="225"/>
      <c r="L169" s="225"/>
      <c r="M169" s="230"/>
      <c r="N169" s="231"/>
      <c r="O169" s="232"/>
      <c r="P169" s="232"/>
      <c r="Q169" s="232"/>
      <c r="R169" s="232"/>
      <c r="S169" s="232"/>
      <c r="T169" s="232"/>
      <c r="U169" s="232"/>
      <c r="V169" s="232"/>
      <c r="W169" s="232"/>
      <c r="X169" s="233"/>
      <c r="AT169" s="234" t="s">
        <v>178</v>
      </c>
      <c r="AU169" s="234" t="s">
        <v>89</v>
      </c>
      <c r="AV169" s="13" t="s">
        <v>89</v>
      </c>
      <c r="AW169" s="13" t="s">
        <v>5</v>
      </c>
      <c r="AX169" s="13" t="s">
        <v>87</v>
      </c>
      <c r="AY169" s="234" t="s">
        <v>166</v>
      </c>
    </row>
    <row r="170" spans="1:65" s="2" customFormat="1" ht="16.5" customHeight="1">
      <c r="A170" s="32"/>
      <c r="B170" s="33"/>
      <c r="C170" s="246" t="s">
        <v>270</v>
      </c>
      <c r="D170" s="246" t="s">
        <v>330</v>
      </c>
      <c r="E170" s="247" t="s">
        <v>1117</v>
      </c>
      <c r="F170" s="248" t="s">
        <v>1118</v>
      </c>
      <c r="G170" s="249" t="s">
        <v>193</v>
      </c>
      <c r="H170" s="250">
        <v>9</v>
      </c>
      <c r="I170" s="251"/>
      <c r="J170" s="252"/>
      <c r="K170" s="253">
        <f>ROUND(P170*H170,2)</f>
        <v>0</v>
      </c>
      <c r="L170" s="248" t="s">
        <v>1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8.5000000000000006E-2</v>
      </c>
      <c r="V170" s="216">
        <f>U170*H170</f>
        <v>0.76500000000000001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1257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1118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16.5" customHeight="1">
      <c r="A172" s="32"/>
      <c r="B172" s="33"/>
      <c r="C172" s="246" t="s">
        <v>275</v>
      </c>
      <c r="D172" s="246" t="s">
        <v>330</v>
      </c>
      <c r="E172" s="247" t="s">
        <v>1120</v>
      </c>
      <c r="F172" s="248" t="s">
        <v>1121</v>
      </c>
      <c r="G172" s="249" t="s">
        <v>193</v>
      </c>
      <c r="H172" s="250">
        <v>42</v>
      </c>
      <c r="I172" s="251"/>
      <c r="J172" s="252"/>
      <c r="K172" s="253">
        <f>ROUND(P172*H172,2)</f>
        <v>0</v>
      </c>
      <c r="L172" s="248" t="s">
        <v>1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0.03</v>
      </c>
      <c r="V172" s="216">
        <f>U172*H172</f>
        <v>1.26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1258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1121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280</v>
      </c>
      <c r="D174" s="246" t="s">
        <v>330</v>
      </c>
      <c r="E174" s="247" t="s">
        <v>866</v>
      </c>
      <c r="F174" s="248" t="s">
        <v>867</v>
      </c>
      <c r="G174" s="249" t="s">
        <v>207</v>
      </c>
      <c r="H174" s="250">
        <v>3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2.4289999999999998</v>
      </c>
      <c r="V174" s="216">
        <f>U174*H174</f>
        <v>7.286999999999999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1259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867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8</v>
      </c>
      <c r="D176" s="246" t="s">
        <v>330</v>
      </c>
      <c r="E176" s="247" t="s">
        <v>1198</v>
      </c>
      <c r="F176" s="248" t="s">
        <v>1199</v>
      </c>
      <c r="G176" s="249" t="s">
        <v>207</v>
      </c>
      <c r="H176" s="250">
        <v>13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2.4289999999999998</v>
      </c>
      <c r="V176" s="216">
        <f>U176*H176</f>
        <v>31.576999999999998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1260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1199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291</v>
      </c>
      <c r="D178" s="246" t="s">
        <v>330</v>
      </c>
      <c r="E178" s="247" t="s">
        <v>1126</v>
      </c>
      <c r="F178" s="248" t="s">
        <v>1127</v>
      </c>
      <c r="G178" s="249" t="s">
        <v>193</v>
      </c>
      <c r="H178" s="250">
        <v>157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0.14899999999999999</v>
      </c>
      <c r="V178" s="216">
        <f>U178*H178</f>
        <v>23.393000000000001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1261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1127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296</v>
      </c>
      <c r="D180" s="246" t="s">
        <v>330</v>
      </c>
      <c r="E180" s="247" t="s">
        <v>1202</v>
      </c>
      <c r="F180" s="248" t="s">
        <v>1203</v>
      </c>
      <c r="G180" s="249" t="s">
        <v>193</v>
      </c>
      <c r="H180" s="250">
        <v>60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0.33100000000000002</v>
      </c>
      <c r="V180" s="216">
        <f>U180*H180</f>
        <v>19.86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1262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1203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302</v>
      </c>
      <c r="D182" s="246" t="s">
        <v>330</v>
      </c>
      <c r="E182" s="247" t="s">
        <v>1130</v>
      </c>
      <c r="F182" s="248" t="s">
        <v>1131</v>
      </c>
      <c r="G182" s="249" t="s">
        <v>193</v>
      </c>
      <c r="H182" s="250">
        <v>2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0</v>
      </c>
      <c r="V182" s="216">
        <f>U182*H182</f>
        <v>0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1263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1131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308</v>
      </c>
      <c r="D184" s="246" t="s">
        <v>330</v>
      </c>
      <c r="E184" s="247" t="s">
        <v>441</v>
      </c>
      <c r="F184" s="248" t="s">
        <v>442</v>
      </c>
      <c r="G184" s="249" t="s">
        <v>172</v>
      </c>
      <c r="H184" s="250">
        <v>6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1264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442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13" customFormat="1" ht="11.25">
      <c r="B186" s="224"/>
      <c r="C186" s="225"/>
      <c r="D186" s="220" t="s">
        <v>178</v>
      </c>
      <c r="E186" s="226" t="s">
        <v>1</v>
      </c>
      <c r="F186" s="227" t="s">
        <v>1134</v>
      </c>
      <c r="G186" s="225"/>
      <c r="H186" s="228">
        <v>6</v>
      </c>
      <c r="I186" s="229"/>
      <c r="J186" s="229"/>
      <c r="K186" s="225"/>
      <c r="L186" s="225"/>
      <c r="M186" s="230"/>
      <c r="N186" s="231"/>
      <c r="O186" s="232"/>
      <c r="P186" s="232"/>
      <c r="Q186" s="232"/>
      <c r="R186" s="232"/>
      <c r="S186" s="232"/>
      <c r="T186" s="232"/>
      <c r="U186" s="232"/>
      <c r="V186" s="232"/>
      <c r="W186" s="232"/>
      <c r="X186" s="233"/>
      <c r="AT186" s="234" t="s">
        <v>178</v>
      </c>
      <c r="AU186" s="234" t="s">
        <v>89</v>
      </c>
      <c r="AV186" s="13" t="s">
        <v>89</v>
      </c>
      <c r="AW186" s="13" t="s">
        <v>5</v>
      </c>
      <c r="AX186" s="13" t="s">
        <v>87</v>
      </c>
      <c r="AY186" s="234" t="s">
        <v>166</v>
      </c>
    </row>
    <row r="187" spans="1:65" s="2" customFormat="1" ht="24" customHeight="1">
      <c r="A187" s="32"/>
      <c r="B187" s="33"/>
      <c r="C187" s="246" t="s">
        <v>314</v>
      </c>
      <c r="D187" s="246" t="s">
        <v>330</v>
      </c>
      <c r="E187" s="247" t="s">
        <v>449</v>
      </c>
      <c r="F187" s="248" t="s">
        <v>450</v>
      </c>
      <c r="G187" s="249" t="s">
        <v>193</v>
      </c>
      <c r="H187" s="250">
        <v>2</v>
      </c>
      <c r="I187" s="251"/>
      <c r="J187" s="252"/>
      <c r="K187" s="253">
        <f>ROUND(P187*H187,2)</f>
        <v>0</v>
      </c>
      <c r="L187" s="248" t="s">
        <v>173</v>
      </c>
      <c r="M187" s="254"/>
      <c r="N187" s="255" t="s">
        <v>1</v>
      </c>
      <c r="O187" s="214" t="s">
        <v>42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68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2"/>
      <c r="Z187" s="32"/>
      <c r="AA187" s="32"/>
      <c r="AB187" s="32"/>
      <c r="AC187" s="32"/>
      <c r="AD187" s="32"/>
      <c r="AE187" s="32"/>
      <c r="AR187" s="218" t="s">
        <v>217</v>
      </c>
      <c r="AT187" s="218" t="s">
        <v>330</v>
      </c>
      <c r="AU187" s="218" t="s">
        <v>89</v>
      </c>
      <c r="AY187" s="16" t="s">
        <v>166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6" t="s">
        <v>87</v>
      </c>
      <c r="BK187" s="219">
        <f>ROUND(P187*H187,2)</f>
        <v>0</v>
      </c>
      <c r="BL187" s="16" t="s">
        <v>174</v>
      </c>
      <c r="BM187" s="218" t="s">
        <v>1265</v>
      </c>
    </row>
    <row r="188" spans="1:65" s="2" customFormat="1" ht="11.25">
      <c r="A188" s="32"/>
      <c r="B188" s="33"/>
      <c r="C188" s="34"/>
      <c r="D188" s="220" t="s">
        <v>176</v>
      </c>
      <c r="E188" s="34"/>
      <c r="F188" s="221" t="s">
        <v>450</v>
      </c>
      <c r="G188" s="34"/>
      <c r="H188" s="34"/>
      <c r="I188" s="113"/>
      <c r="J188" s="113"/>
      <c r="K188" s="34"/>
      <c r="L188" s="34"/>
      <c r="M188" s="37"/>
      <c r="N188" s="222"/>
      <c r="O188" s="223"/>
      <c r="P188" s="68"/>
      <c r="Q188" s="68"/>
      <c r="R188" s="68"/>
      <c r="S188" s="68"/>
      <c r="T188" s="68"/>
      <c r="U188" s="68"/>
      <c r="V188" s="68"/>
      <c r="W188" s="68"/>
      <c r="X188" s="69"/>
      <c r="Y188" s="32"/>
      <c r="Z188" s="32"/>
      <c r="AA188" s="32"/>
      <c r="AB188" s="32"/>
      <c r="AC188" s="32"/>
      <c r="AD188" s="32"/>
      <c r="AE188" s="32"/>
      <c r="AT188" s="16" t="s">
        <v>176</v>
      </c>
      <c r="AU188" s="16" t="s">
        <v>89</v>
      </c>
    </row>
    <row r="189" spans="1:65" s="2" customFormat="1" ht="24" customHeight="1">
      <c r="A189" s="32"/>
      <c r="B189" s="33"/>
      <c r="C189" s="246" t="s">
        <v>319</v>
      </c>
      <c r="D189" s="246" t="s">
        <v>330</v>
      </c>
      <c r="E189" s="247" t="s">
        <v>445</v>
      </c>
      <c r="F189" s="248" t="s">
        <v>446</v>
      </c>
      <c r="G189" s="249" t="s">
        <v>193</v>
      </c>
      <c r="H189" s="250">
        <v>4</v>
      </c>
      <c r="I189" s="251"/>
      <c r="J189" s="252"/>
      <c r="K189" s="253">
        <f>ROUND(P189*H189,2)</f>
        <v>0</v>
      </c>
      <c r="L189" s="248" t="s">
        <v>173</v>
      </c>
      <c r="M189" s="254"/>
      <c r="N189" s="255" t="s">
        <v>1</v>
      </c>
      <c r="O189" s="214" t="s">
        <v>42</v>
      </c>
      <c r="P189" s="215">
        <f>I189+J189</f>
        <v>0</v>
      </c>
      <c r="Q189" s="215">
        <f>ROUND(I189*H189,2)</f>
        <v>0</v>
      </c>
      <c r="R189" s="215">
        <f>ROUND(J189*H189,2)</f>
        <v>0</v>
      </c>
      <c r="S189" s="68"/>
      <c r="T189" s="216">
        <f>S189*H189</f>
        <v>0</v>
      </c>
      <c r="U189" s="216">
        <v>0</v>
      </c>
      <c r="V189" s="216">
        <f>U189*H189</f>
        <v>0</v>
      </c>
      <c r="W189" s="216">
        <v>0</v>
      </c>
      <c r="X189" s="217">
        <f>W189*H189</f>
        <v>0</v>
      </c>
      <c r="Y189" s="32"/>
      <c r="Z189" s="32"/>
      <c r="AA189" s="32"/>
      <c r="AB189" s="32"/>
      <c r="AC189" s="32"/>
      <c r="AD189" s="32"/>
      <c r="AE189" s="32"/>
      <c r="AR189" s="218" t="s">
        <v>217</v>
      </c>
      <c r="AT189" s="218" t="s">
        <v>330</v>
      </c>
      <c r="AU189" s="218" t="s">
        <v>89</v>
      </c>
      <c r="AY189" s="16" t="s">
        <v>166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6" t="s">
        <v>87</v>
      </c>
      <c r="BK189" s="219">
        <f>ROUND(P189*H189,2)</f>
        <v>0</v>
      </c>
      <c r="BL189" s="16" t="s">
        <v>174</v>
      </c>
      <c r="BM189" s="218" t="s">
        <v>1266</v>
      </c>
    </row>
    <row r="190" spans="1:65" s="2" customFormat="1" ht="11.25">
      <c r="A190" s="32"/>
      <c r="B190" s="33"/>
      <c r="C190" s="34"/>
      <c r="D190" s="220" t="s">
        <v>176</v>
      </c>
      <c r="E190" s="34"/>
      <c r="F190" s="221" t="s">
        <v>446</v>
      </c>
      <c r="G190" s="34"/>
      <c r="H190" s="34"/>
      <c r="I190" s="113"/>
      <c r="J190" s="113"/>
      <c r="K190" s="34"/>
      <c r="L190" s="34"/>
      <c r="M190" s="37"/>
      <c r="N190" s="222"/>
      <c r="O190" s="223"/>
      <c r="P190" s="68"/>
      <c r="Q190" s="68"/>
      <c r="R190" s="68"/>
      <c r="S190" s="68"/>
      <c r="T190" s="68"/>
      <c r="U190" s="68"/>
      <c r="V190" s="68"/>
      <c r="W190" s="68"/>
      <c r="X190" s="69"/>
      <c r="Y190" s="32"/>
      <c r="Z190" s="32"/>
      <c r="AA190" s="32"/>
      <c r="AB190" s="32"/>
      <c r="AC190" s="32"/>
      <c r="AD190" s="32"/>
      <c r="AE190" s="32"/>
      <c r="AT190" s="16" t="s">
        <v>176</v>
      </c>
      <c r="AU190" s="16" t="s">
        <v>89</v>
      </c>
    </row>
    <row r="191" spans="1:65" s="2" customFormat="1" ht="24" customHeight="1">
      <c r="A191" s="32"/>
      <c r="B191" s="33"/>
      <c r="C191" s="246" t="s">
        <v>324</v>
      </c>
      <c r="D191" s="246" t="s">
        <v>330</v>
      </c>
      <c r="E191" s="247" t="s">
        <v>1137</v>
      </c>
      <c r="F191" s="248" t="s">
        <v>1138</v>
      </c>
      <c r="G191" s="249" t="s">
        <v>193</v>
      </c>
      <c r="H191" s="250">
        <v>2</v>
      </c>
      <c r="I191" s="251"/>
      <c r="J191" s="252"/>
      <c r="K191" s="253">
        <f>ROUND(P191*H191,2)</f>
        <v>0</v>
      </c>
      <c r="L191" s="248" t="s">
        <v>173</v>
      </c>
      <c r="M191" s="254"/>
      <c r="N191" s="255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0.11</v>
      </c>
      <c r="V191" s="216">
        <f>U191*H191</f>
        <v>0.22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217</v>
      </c>
      <c r="AT191" s="218" t="s">
        <v>330</v>
      </c>
      <c r="AU191" s="218" t="s">
        <v>89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174</v>
      </c>
      <c r="BM191" s="218" t="s">
        <v>1267</v>
      </c>
    </row>
    <row r="192" spans="1:65" s="2" customFormat="1" ht="11.25">
      <c r="A192" s="32"/>
      <c r="B192" s="33"/>
      <c r="C192" s="34"/>
      <c r="D192" s="220" t="s">
        <v>176</v>
      </c>
      <c r="E192" s="34"/>
      <c r="F192" s="221" t="s">
        <v>1138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89</v>
      </c>
    </row>
    <row r="193" spans="1:65" s="2" customFormat="1" ht="24" customHeight="1">
      <c r="A193" s="32"/>
      <c r="B193" s="33"/>
      <c r="C193" s="246" t="s">
        <v>329</v>
      </c>
      <c r="D193" s="246" t="s">
        <v>330</v>
      </c>
      <c r="E193" s="247" t="s">
        <v>1034</v>
      </c>
      <c r="F193" s="248" t="s">
        <v>1035</v>
      </c>
      <c r="G193" s="249" t="s">
        <v>193</v>
      </c>
      <c r="H193" s="250">
        <v>1</v>
      </c>
      <c r="I193" s="251"/>
      <c r="J193" s="252"/>
      <c r="K193" s="253">
        <f>ROUND(P193*H193,2)</f>
        <v>0</v>
      </c>
      <c r="L193" s="248" t="s">
        <v>173</v>
      </c>
      <c r="M193" s="254"/>
      <c r="N193" s="255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0.99</v>
      </c>
      <c r="V193" s="216">
        <f>U193*H193</f>
        <v>0.99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217</v>
      </c>
      <c r="AT193" s="218" t="s">
        <v>330</v>
      </c>
      <c r="AU193" s="218" t="s">
        <v>89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174</v>
      </c>
      <c r="BM193" s="218" t="s">
        <v>1268</v>
      </c>
    </row>
    <row r="194" spans="1:65" s="2" customFormat="1" ht="11.25">
      <c r="A194" s="32"/>
      <c r="B194" s="33"/>
      <c r="C194" s="34"/>
      <c r="D194" s="220" t="s">
        <v>176</v>
      </c>
      <c r="E194" s="34"/>
      <c r="F194" s="221" t="s">
        <v>1035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89</v>
      </c>
    </row>
    <row r="195" spans="1:65" s="12" customFormat="1" ht="25.9" customHeight="1">
      <c r="B195" s="189"/>
      <c r="C195" s="190"/>
      <c r="D195" s="191" t="s">
        <v>78</v>
      </c>
      <c r="E195" s="192" t="s">
        <v>457</v>
      </c>
      <c r="F195" s="192" t="s">
        <v>458</v>
      </c>
      <c r="G195" s="190"/>
      <c r="H195" s="190"/>
      <c r="I195" s="193"/>
      <c r="J195" s="193"/>
      <c r="K195" s="194">
        <f>BK195</f>
        <v>0</v>
      </c>
      <c r="L195" s="190"/>
      <c r="M195" s="195"/>
      <c r="N195" s="196"/>
      <c r="O195" s="197"/>
      <c r="P195" s="197"/>
      <c r="Q195" s="198">
        <f>SUM(Q196:Q216)</f>
        <v>0</v>
      </c>
      <c r="R195" s="198">
        <f>SUM(R196:R216)</f>
        <v>0</v>
      </c>
      <c r="S195" s="197"/>
      <c r="T195" s="199">
        <f>SUM(T196:T216)</f>
        <v>0</v>
      </c>
      <c r="U195" s="197"/>
      <c r="V195" s="199">
        <f>SUM(V196:V216)</f>
        <v>0</v>
      </c>
      <c r="W195" s="197"/>
      <c r="X195" s="200">
        <f>SUM(X196:X216)</f>
        <v>0</v>
      </c>
      <c r="AR195" s="201" t="s">
        <v>174</v>
      </c>
      <c r="AT195" s="202" t="s">
        <v>78</v>
      </c>
      <c r="AU195" s="202" t="s">
        <v>79</v>
      </c>
      <c r="AY195" s="201" t="s">
        <v>166</v>
      </c>
      <c r="BK195" s="203">
        <f>SUM(BK196:BK216)</f>
        <v>0</v>
      </c>
    </row>
    <row r="196" spans="1:65" s="2" customFormat="1" ht="24" customHeight="1">
      <c r="A196" s="32"/>
      <c r="B196" s="33"/>
      <c r="C196" s="206" t="s">
        <v>335</v>
      </c>
      <c r="D196" s="206" t="s">
        <v>169</v>
      </c>
      <c r="E196" s="207" t="s">
        <v>599</v>
      </c>
      <c r="F196" s="208" t="s">
        <v>600</v>
      </c>
      <c r="G196" s="209" t="s">
        <v>198</v>
      </c>
      <c r="H196" s="210">
        <v>65.349999999999994</v>
      </c>
      <c r="I196" s="211"/>
      <c r="J196" s="211"/>
      <c r="K196" s="212">
        <f>ROUND(P196*H196,2)</f>
        <v>0</v>
      </c>
      <c r="L196" s="208" t="s">
        <v>173</v>
      </c>
      <c r="M196" s="37"/>
      <c r="N196" s="213" t="s">
        <v>1</v>
      </c>
      <c r="O196" s="214" t="s">
        <v>42</v>
      </c>
      <c r="P196" s="215">
        <f>I196+J196</f>
        <v>0</v>
      </c>
      <c r="Q196" s="215">
        <f>ROUND(I196*H196,2)</f>
        <v>0</v>
      </c>
      <c r="R196" s="215">
        <f>ROUND(J196*H196,2)</f>
        <v>0</v>
      </c>
      <c r="S196" s="68"/>
      <c r="T196" s="216">
        <f>S196*H196</f>
        <v>0</v>
      </c>
      <c r="U196" s="216">
        <v>0</v>
      </c>
      <c r="V196" s="216">
        <f>U196*H196</f>
        <v>0</v>
      </c>
      <c r="W196" s="216">
        <v>0</v>
      </c>
      <c r="X196" s="217">
        <f>W196*H196</f>
        <v>0</v>
      </c>
      <c r="Y196" s="32"/>
      <c r="Z196" s="32"/>
      <c r="AA196" s="32"/>
      <c r="AB196" s="32"/>
      <c r="AC196" s="32"/>
      <c r="AD196" s="32"/>
      <c r="AE196" s="32"/>
      <c r="AR196" s="218" t="s">
        <v>462</v>
      </c>
      <c r="AT196" s="218" t="s">
        <v>169</v>
      </c>
      <c r="AU196" s="218" t="s">
        <v>87</v>
      </c>
      <c r="AY196" s="16" t="s">
        <v>166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6" t="s">
        <v>87</v>
      </c>
      <c r="BK196" s="219">
        <f>ROUND(P196*H196,2)</f>
        <v>0</v>
      </c>
      <c r="BL196" s="16" t="s">
        <v>462</v>
      </c>
      <c r="BM196" s="218" t="s">
        <v>1269</v>
      </c>
    </row>
    <row r="197" spans="1:65" s="2" customFormat="1" ht="58.5">
      <c r="A197" s="32"/>
      <c r="B197" s="33"/>
      <c r="C197" s="34"/>
      <c r="D197" s="220" t="s">
        <v>176</v>
      </c>
      <c r="E197" s="34"/>
      <c r="F197" s="221" t="s">
        <v>602</v>
      </c>
      <c r="G197" s="34"/>
      <c r="H197" s="34"/>
      <c r="I197" s="113"/>
      <c r="J197" s="113"/>
      <c r="K197" s="34"/>
      <c r="L197" s="34"/>
      <c r="M197" s="37"/>
      <c r="N197" s="222"/>
      <c r="O197" s="223"/>
      <c r="P197" s="68"/>
      <c r="Q197" s="68"/>
      <c r="R197" s="68"/>
      <c r="S197" s="68"/>
      <c r="T197" s="68"/>
      <c r="U197" s="68"/>
      <c r="V197" s="68"/>
      <c r="W197" s="68"/>
      <c r="X197" s="69"/>
      <c r="Y197" s="32"/>
      <c r="Z197" s="32"/>
      <c r="AA197" s="32"/>
      <c r="AB197" s="32"/>
      <c r="AC197" s="32"/>
      <c r="AD197" s="32"/>
      <c r="AE197" s="32"/>
      <c r="AT197" s="16" t="s">
        <v>176</v>
      </c>
      <c r="AU197" s="16" t="s">
        <v>87</v>
      </c>
    </row>
    <row r="198" spans="1:65" s="13" customFormat="1" ht="11.25">
      <c r="B198" s="224"/>
      <c r="C198" s="225"/>
      <c r="D198" s="220" t="s">
        <v>178</v>
      </c>
      <c r="E198" s="226" t="s">
        <v>1</v>
      </c>
      <c r="F198" s="227" t="s">
        <v>1270</v>
      </c>
      <c r="G198" s="225"/>
      <c r="H198" s="228">
        <v>65.349999999999994</v>
      </c>
      <c r="I198" s="229"/>
      <c r="J198" s="229"/>
      <c r="K198" s="225"/>
      <c r="L198" s="225"/>
      <c r="M198" s="230"/>
      <c r="N198" s="231"/>
      <c r="O198" s="232"/>
      <c r="P198" s="232"/>
      <c r="Q198" s="232"/>
      <c r="R198" s="232"/>
      <c r="S198" s="232"/>
      <c r="T198" s="232"/>
      <c r="U198" s="232"/>
      <c r="V198" s="232"/>
      <c r="W198" s="232"/>
      <c r="X198" s="233"/>
      <c r="AT198" s="234" t="s">
        <v>178</v>
      </c>
      <c r="AU198" s="234" t="s">
        <v>87</v>
      </c>
      <c r="AV198" s="13" t="s">
        <v>89</v>
      </c>
      <c r="AW198" s="13" t="s">
        <v>5</v>
      </c>
      <c r="AX198" s="13" t="s">
        <v>87</v>
      </c>
      <c r="AY198" s="234" t="s">
        <v>166</v>
      </c>
    </row>
    <row r="199" spans="1:65" s="2" customFormat="1" ht="24" customHeight="1">
      <c r="A199" s="32"/>
      <c r="B199" s="33"/>
      <c r="C199" s="206" t="s">
        <v>340</v>
      </c>
      <c r="D199" s="206" t="s">
        <v>169</v>
      </c>
      <c r="E199" s="207" t="s">
        <v>610</v>
      </c>
      <c r="F199" s="208" t="s">
        <v>611</v>
      </c>
      <c r="G199" s="209" t="s">
        <v>198</v>
      </c>
      <c r="H199" s="210">
        <v>65.349999999999994</v>
      </c>
      <c r="I199" s="211"/>
      <c r="J199" s="211"/>
      <c r="K199" s="212">
        <f>ROUND(P199*H199,2)</f>
        <v>0</v>
      </c>
      <c r="L199" s="208" t="s">
        <v>173</v>
      </c>
      <c r="M199" s="37"/>
      <c r="N199" s="213" t="s">
        <v>1</v>
      </c>
      <c r="O199" s="214" t="s">
        <v>42</v>
      </c>
      <c r="P199" s="215">
        <f>I199+J199</f>
        <v>0</v>
      </c>
      <c r="Q199" s="215">
        <f>ROUND(I199*H199,2)</f>
        <v>0</v>
      </c>
      <c r="R199" s="215">
        <f>ROUND(J199*H199,2)</f>
        <v>0</v>
      </c>
      <c r="S199" s="68"/>
      <c r="T199" s="216">
        <f>S199*H199</f>
        <v>0</v>
      </c>
      <c r="U199" s="216">
        <v>0</v>
      </c>
      <c r="V199" s="216">
        <f>U199*H199</f>
        <v>0</v>
      </c>
      <c r="W199" s="216">
        <v>0</v>
      </c>
      <c r="X199" s="217">
        <f>W199*H199</f>
        <v>0</v>
      </c>
      <c r="Y199" s="32"/>
      <c r="Z199" s="32"/>
      <c r="AA199" s="32"/>
      <c r="AB199" s="32"/>
      <c r="AC199" s="32"/>
      <c r="AD199" s="32"/>
      <c r="AE199" s="32"/>
      <c r="AR199" s="218" t="s">
        <v>462</v>
      </c>
      <c r="AT199" s="218" t="s">
        <v>169</v>
      </c>
      <c r="AU199" s="218" t="s">
        <v>87</v>
      </c>
      <c r="AY199" s="16" t="s">
        <v>166</v>
      </c>
      <c r="BE199" s="219">
        <f>IF(O199="základní",K199,0)</f>
        <v>0</v>
      </c>
      <c r="BF199" s="219">
        <f>IF(O199="snížená",K199,0)</f>
        <v>0</v>
      </c>
      <c r="BG199" s="219">
        <f>IF(O199="zákl. přenesená",K199,0)</f>
        <v>0</v>
      </c>
      <c r="BH199" s="219">
        <f>IF(O199="sníž. přenesená",K199,0)</f>
        <v>0</v>
      </c>
      <c r="BI199" s="219">
        <f>IF(O199="nulová",K199,0)</f>
        <v>0</v>
      </c>
      <c r="BJ199" s="16" t="s">
        <v>87</v>
      </c>
      <c r="BK199" s="219">
        <f>ROUND(P199*H199,2)</f>
        <v>0</v>
      </c>
      <c r="BL199" s="16" t="s">
        <v>462</v>
      </c>
      <c r="BM199" s="218" t="s">
        <v>1271</v>
      </c>
    </row>
    <row r="200" spans="1:65" s="2" customFormat="1" ht="117">
      <c r="A200" s="32"/>
      <c r="B200" s="33"/>
      <c r="C200" s="34"/>
      <c r="D200" s="220" t="s">
        <v>176</v>
      </c>
      <c r="E200" s="34"/>
      <c r="F200" s="221" t="s">
        <v>613</v>
      </c>
      <c r="G200" s="34"/>
      <c r="H200" s="34"/>
      <c r="I200" s="113"/>
      <c r="J200" s="113"/>
      <c r="K200" s="34"/>
      <c r="L200" s="34"/>
      <c r="M200" s="37"/>
      <c r="N200" s="222"/>
      <c r="O200" s="223"/>
      <c r="P200" s="68"/>
      <c r="Q200" s="68"/>
      <c r="R200" s="68"/>
      <c r="S200" s="68"/>
      <c r="T200" s="68"/>
      <c r="U200" s="68"/>
      <c r="V200" s="68"/>
      <c r="W200" s="68"/>
      <c r="X200" s="69"/>
      <c r="Y200" s="32"/>
      <c r="Z200" s="32"/>
      <c r="AA200" s="32"/>
      <c r="AB200" s="32"/>
      <c r="AC200" s="32"/>
      <c r="AD200" s="32"/>
      <c r="AE200" s="32"/>
      <c r="AT200" s="16" t="s">
        <v>176</v>
      </c>
      <c r="AU200" s="16" t="s">
        <v>87</v>
      </c>
    </row>
    <row r="201" spans="1:65" s="13" customFormat="1" ht="11.25">
      <c r="B201" s="224"/>
      <c r="C201" s="225"/>
      <c r="D201" s="220" t="s">
        <v>178</v>
      </c>
      <c r="E201" s="226" t="s">
        <v>1</v>
      </c>
      <c r="F201" s="227" t="s">
        <v>1272</v>
      </c>
      <c r="G201" s="225"/>
      <c r="H201" s="228">
        <v>65.349999999999994</v>
      </c>
      <c r="I201" s="229"/>
      <c r="J201" s="229"/>
      <c r="K201" s="225"/>
      <c r="L201" s="225"/>
      <c r="M201" s="230"/>
      <c r="N201" s="231"/>
      <c r="O201" s="232"/>
      <c r="P201" s="232"/>
      <c r="Q201" s="232"/>
      <c r="R201" s="232"/>
      <c r="S201" s="232"/>
      <c r="T201" s="232"/>
      <c r="U201" s="232"/>
      <c r="V201" s="232"/>
      <c r="W201" s="232"/>
      <c r="X201" s="233"/>
      <c r="AT201" s="234" t="s">
        <v>178</v>
      </c>
      <c r="AU201" s="234" t="s">
        <v>87</v>
      </c>
      <c r="AV201" s="13" t="s">
        <v>89</v>
      </c>
      <c r="AW201" s="13" t="s">
        <v>5</v>
      </c>
      <c r="AX201" s="13" t="s">
        <v>87</v>
      </c>
      <c r="AY201" s="234" t="s">
        <v>166</v>
      </c>
    </row>
    <row r="202" spans="1:65" s="2" customFormat="1" ht="24" customHeight="1">
      <c r="A202" s="32"/>
      <c r="B202" s="33"/>
      <c r="C202" s="206" t="s">
        <v>345</v>
      </c>
      <c r="D202" s="206" t="s">
        <v>169</v>
      </c>
      <c r="E202" s="207" t="s">
        <v>701</v>
      </c>
      <c r="F202" s="208" t="s">
        <v>702</v>
      </c>
      <c r="G202" s="209" t="s">
        <v>198</v>
      </c>
      <c r="H202" s="210">
        <v>46.74</v>
      </c>
      <c r="I202" s="211"/>
      <c r="J202" s="211"/>
      <c r="K202" s="212">
        <f>ROUND(P202*H202,2)</f>
        <v>0</v>
      </c>
      <c r="L202" s="208" t="s">
        <v>173</v>
      </c>
      <c r="M202" s="37"/>
      <c r="N202" s="213" t="s">
        <v>1</v>
      </c>
      <c r="O202" s="214" t="s">
        <v>42</v>
      </c>
      <c r="P202" s="215">
        <f>I202+J202</f>
        <v>0</v>
      </c>
      <c r="Q202" s="215">
        <f>ROUND(I202*H202,2)</f>
        <v>0</v>
      </c>
      <c r="R202" s="215">
        <f>ROUND(J202*H202,2)</f>
        <v>0</v>
      </c>
      <c r="S202" s="68"/>
      <c r="T202" s="216">
        <f>S202*H202</f>
        <v>0</v>
      </c>
      <c r="U202" s="216">
        <v>0</v>
      </c>
      <c r="V202" s="216">
        <f>U202*H202</f>
        <v>0</v>
      </c>
      <c r="W202" s="216">
        <v>0</v>
      </c>
      <c r="X202" s="217">
        <f>W202*H202</f>
        <v>0</v>
      </c>
      <c r="Y202" s="32"/>
      <c r="Z202" s="32"/>
      <c r="AA202" s="32"/>
      <c r="AB202" s="32"/>
      <c r="AC202" s="32"/>
      <c r="AD202" s="32"/>
      <c r="AE202" s="32"/>
      <c r="AR202" s="218" t="s">
        <v>462</v>
      </c>
      <c r="AT202" s="218" t="s">
        <v>169</v>
      </c>
      <c r="AU202" s="218" t="s">
        <v>87</v>
      </c>
      <c r="AY202" s="16" t="s">
        <v>166</v>
      </c>
      <c r="BE202" s="219">
        <f>IF(O202="základní",K202,0)</f>
        <v>0</v>
      </c>
      <c r="BF202" s="219">
        <f>IF(O202="snížená",K202,0)</f>
        <v>0</v>
      </c>
      <c r="BG202" s="219">
        <f>IF(O202="zákl. přenesená",K202,0)</f>
        <v>0</v>
      </c>
      <c r="BH202" s="219">
        <f>IF(O202="sníž. přenesená",K202,0)</f>
        <v>0</v>
      </c>
      <c r="BI202" s="219">
        <f>IF(O202="nulová",K202,0)</f>
        <v>0</v>
      </c>
      <c r="BJ202" s="16" t="s">
        <v>87</v>
      </c>
      <c r="BK202" s="219">
        <f>ROUND(P202*H202,2)</f>
        <v>0</v>
      </c>
      <c r="BL202" s="16" t="s">
        <v>462</v>
      </c>
      <c r="BM202" s="218" t="s">
        <v>1273</v>
      </c>
    </row>
    <row r="203" spans="1:65" s="2" customFormat="1" ht="117">
      <c r="A203" s="32"/>
      <c r="B203" s="33"/>
      <c r="C203" s="34"/>
      <c r="D203" s="220" t="s">
        <v>176</v>
      </c>
      <c r="E203" s="34"/>
      <c r="F203" s="221" t="s">
        <v>704</v>
      </c>
      <c r="G203" s="34"/>
      <c r="H203" s="34"/>
      <c r="I203" s="113"/>
      <c r="J203" s="113"/>
      <c r="K203" s="34"/>
      <c r="L203" s="34"/>
      <c r="M203" s="37"/>
      <c r="N203" s="222"/>
      <c r="O203" s="223"/>
      <c r="P203" s="68"/>
      <c r="Q203" s="68"/>
      <c r="R203" s="68"/>
      <c r="S203" s="68"/>
      <c r="T203" s="68"/>
      <c r="U203" s="68"/>
      <c r="V203" s="68"/>
      <c r="W203" s="68"/>
      <c r="X203" s="69"/>
      <c r="Y203" s="32"/>
      <c r="Z203" s="32"/>
      <c r="AA203" s="32"/>
      <c r="AB203" s="32"/>
      <c r="AC203" s="32"/>
      <c r="AD203" s="32"/>
      <c r="AE203" s="32"/>
      <c r="AT203" s="16" t="s">
        <v>176</v>
      </c>
      <c r="AU203" s="16" t="s">
        <v>87</v>
      </c>
    </row>
    <row r="204" spans="1:65" s="13" customFormat="1" ht="22.5">
      <c r="B204" s="224"/>
      <c r="C204" s="225"/>
      <c r="D204" s="220" t="s">
        <v>178</v>
      </c>
      <c r="E204" s="226" t="s">
        <v>1</v>
      </c>
      <c r="F204" s="227" t="s">
        <v>1274</v>
      </c>
      <c r="G204" s="225"/>
      <c r="H204" s="228">
        <v>46.74</v>
      </c>
      <c r="I204" s="229"/>
      <c r="J204" s="229"/>
      <c r="K204" s="225"/>
      <c r="L204" s="225"/>
      <c r="M204" s="230"/>
      <c r="N204" s="231"/>
      <c r="O204" s="232"/>
      <c r="P204" s="232"/>
      <c r="Q204" s="232"/>
      <c r="R204" s="232"/>
      <c r="S204" s="232"/>
      <c r="T204" s="232"/>
      <c r="U204" s="232"/>
      <c r="V204" s="232"/>
      <c r="W204" s="232"/>
      <c r="X204" s="233"/>
      <c r="AT204" s="234" t="s">
        <v>178</v>
      </c>
      <c r="AU204" s="234" t="s">
        <v>87</v>
      </c>
      <c r="AV204" s="13" t="s">
        <v>89</v>
      </c>
      <c r="AW204" s="13" t="s">
        <v>5</v>
      </c>
      <c r="AX204" s="13" t="s">
        <v>87</v>
      </c>
      <c r="AY204" s="234" t="s">
        <v>166</v>
      </c>
    </row>
    <row r="205" spans="1:65" s="2" customFormat="1" ht="24" customHeight="1">
      <c r="A205" s="32"/>
      <c r="B205" s="33"/>
      <c r="C205" s="206" t="s">
        <v>349</v>
      </c>
      <c r="D205" s="206" t="s">
        <v>169</v>
      </c>
      <c r="E205" s="207" t="s">
        <v>496</v>
      </c>
      <c r="F205" s="208" t="s">
        <v>497</v>
      </c>
      <c r="G205" s="209" t="s">
        <v>198</v>
      </c>
      <c r="H205" s="210">
        <v>120.553</v>
      </c>
      <c r="I205" s="211"/>
      <c r="J205" s="211"/>
      <c r="K205" s="212">
        <f>ROUND(P205*H205,2)</f>
        <v>0</v>
      </c>
      <c r="L205" s="208" t="s">
        <v>173</v>
      </c>
      <c r="M205" s="37"/>
      <c r="N205" s="213" t="s">
        <v>1</v>
      </c>
      <c r="O205" s="214" t="s">
        <v>42</v>
      </c>
      <c r="P205" s="215">
        <f>I205+J205</f>
        <v>0</v>
      </c>
      <c r="Q205" s="215">
        <f>ROUND(I205*H205,2)</f>
        <v>0</v>
      </c>
      <c r="R205" s="215">
        <f>ROUND(J205*H205,2)</f>
        <v>0</v>
      </c>
      <c r="S205" s="68"/>
      <c r="T205" s="216">
        <f>S205*H205</f>
        <v>0</v>
      </c>
      <c r="U205" s="216">
        <v>0</v>
      </c>
      <c r="V205" s="216">
        <f>U205*H205</f>
        <v>0</v>
      </c>
      <c r="W205" s="216">
        <v>0</v>
      </c>
      <c r="X205" s="217">
        <f>W205*H205</f>
        <v>0</v>
      </c>
      <c r="Y205" s="32"/>
      <c r="Z205" s="32"/>
      <c r="AA205" s="32"/>
      <c r="AB205" s="32"/>
      <c r="AC205" s="32"/>
      <c r="AD205" s="32"/>
      <c r="AE205" s="32"/>
      <c r="AR205" s="218" t="s">
        <v>462</v>
      </c>
      <c r="AT205" s="218" t="s">
        <v>169</v>
      </c>
      <c r="AU205" s="218" t="s">
        <v>87</v>
      </c>
      <c r="AY205" s="16" t="s">
        <v>166</v>
      </c>
      <c r="BE205" s="219">
        <f>IF(O205="základní",K205,0)</f>
        <v>0</v>
      </c>
      <c r="BF205" s="219">
        <f>IF(O205="snížená",K205,0)</f>
        <v>0</v>
      </c>
      <c r="BG205" s="219">
        <f>IF(O205="zákl. přenesená",K205,0)</f>
        <v>0</v>
      </c>
      <c r="BH205" s="219">
        <f>IF(O205="sníž. přenesená",K205,0)</f>
        <v>0</v>
      </c>
      <c r="BI205" s="219">
        <f>IF(O205="nulová",K205,0)</f>
        <v>0</v>
      </c>
      <c r="BJ205" s="16" t="s">
        <v>87</v>
      </c>
      <c r="BK205" s="219">
        <f>ROUND(P205*H205,2)</f>
        <v>0</v>
      </c>
      <c r="BL205" s="16" t="s">
        <v>462</v>
      </c>
      <c r="BM205" s="218" t="s">
        <v>1275</v>
      </c>
    </row>
    <row r="206" spans="1:65" s="2" customFormat="1" ht="117">
      <c r="A206" s="32"/>
      <c r="B206" s="33"/>
      <c r="C206" s="34"/>
      <c r="D206" s="220" t="s">
        <v>176</v>
      </c>
      <c r="E206" s="34"/>
      <c r="F206" s="221" t="s">
        <v>499</v>
      </c>
      <c r="G206" s="34"/>
      <c r="H206" s="34"/>
      <c r="I206" s="113"/>
      <c r="J206" s="113"/>
      <c r="K206" s="34"/>
      <c r="L206" s="34"/>
      <c r="M206" s="37"/>
      <c r="N206" s="222"/>
      <c r="O206" s="223"/>
      <c r="P206" s="68"/>
      <c r="Q206" s="68"/>
      <c r="R206" s="68"/>
      <c r="S206" s="68"/>
      <c r="T206" s="68"/>
      <c r="U206" s="68"/>
      <c r="V206" s="68"/>
      <c r="W206" s="68"/>
      <c r="X206" s="69"/>
      <c r="Y206" s="32"/>
      <c r="Z206" s="32"/>
      <c r="AA206" s="32"/>
      <c r="AB206" s="32"/>
      <c r="AC206" s="32"/>
      <c r="AD206" s="32"/>
      <c r="AE206" s="32"/>
      <c r="AT206" s="16" t="s">
        <v>176</v>
      </c>
      <c r="AU206" s="16" t="s">
        <v>87</v>
      </c>
    </row>
    <row r="207" spans="1:65" s="13" customFormat="1" ht="11.25">
      <c r="B207" s="224"/>
      <c r="C207" s="225"/>
      <c r="D207" s="220" t="s">
        <v>178</v>
      </c>
      <c r="E207" s="226" t="s">
        <v>1</v>
      </c>
      <c r="F207" s="227" t="s">
        <v>1276</v>
      </c>
      <c r="G207" s="225"/>
      <c r="H207" s="228">
        <v>120.553</v>
      </c>
      <c r="I207" s="229"/>
      <c r="J207" s="229"/>
      <c r="K207" s="225"/>
      <c r="L207" s="225"/>
      <c r="M207" s="230"/>
      <c r="N207" s="231"/>
      <c r="O207" s="232"/>
      <c r="P207" s="232"/>
      <c r="Q207" s="232"/>
      <c r="R207" s="232"/>
      <c r="S207" s="232"/>
      <c r="T207" s="232"/>
      <c r="U207" s="232"/>
      <c r="V207" s="232"/>
      <c r="W207" s="232"/>
      <c r="X207" s="233"/>
      <c r="AT207" s="234" t="s">
        <v>178</v>
      </c>
      <c r="AU207" s="234" t="s">
        <v>87</v>
      </c>
      <c r="AV207" s="13" t="s">
        <v>89</v>
      </c>
      <c r="AW207" s="13" t="s">
        <v>5</v>
      </c>
      <c r="AX207" s="13" t="s">
        <v>87</v>
      </c>
      <c r="AY207" s="234" t="s">
        <v>166</v>
      </c>
    </row>
    <row r="208" spans="1:65" s="2" customFormat="1" ht="36" customHeight="1">
      <c r="A208" s="32"/>
      <c r="B208" s="33"/>
      <c r="C208" s="206" t="s">
        <v>353</v>
      </c>
      <c r="D208" s="206" t="s">
        <v>169</v>
      </c>
      <c r="E208" s="207" t="s">
        <v>514</v>
      </c>
      <c r="F208" s="208" t="s">
        <v>515</v>
      </c>
      <c r="G208" s="209" t="s">
        <v>198</v>
      </c>
      <c r="H208" s="210">
        <v>43.253</v>
      </c>
      <c r="I208" s="211"/>
      <c r="J208" s="211"/>
      <c r="K208" s="212">
        <f>ROUND(P208*H208,2)</f>
        <v>0</v>
      </c>
      <c r="L208" s="208" t="s">
        <v>173</v>
      </c>
      <c r="M208" s="37"/>
      <c r="N208" s="213" t="s">
        <v>1</v>
      </c>
      <c r="O208" s="214" t="s">
        <v>42</v>
      </c>
      <c r="P208" s="215">
        <f>I208+J208</f>
        <v>0</v>
      </c>
      <c r="Q208" s="215">
        <f>ROUND(I208*H208,2)</f>
        <v>0</v>
      </c>
      <c r="R208" s="215">
        <f>ROUND(J208*H208,2)</f>
        <v>0</v>
      </c>
      <c r="S208" s="68"/>
      <c r="T208" s="216">
        <f>S208*H208</f>
        <v>0</v>
      </c>
      <c r="U208" s="216">
        <v>0</v>
      </c>
      <c r="V208" s="216">
        <f>U208*H208</f>
        <v>0</v>
      </c>
      <c r="W208" s="216">
        <v>0</v>
      </c>
      <c r="X208" s="217">
        <f>W208*H208</f>
        <v>0</v>
      </c>
      <c r="Y208" s="32"/>
      <c r="Z208" s="32"/>
      <c r="AA208" s="32"/>
      <c r="AB208" s="32"/>
      <c r="AC208" s="32"/>
      <c r="AD208" s="32"/>
      <c r="AE208" s="32"/>
      <c r="AR208" s="218" t="s">
        <v>462</v>
      </c>
      <c r="AT208" s="218" t="s">
        <v>169</v>
      </c>
      <c r="AU208" s="218" t="s">
        <v>87</v>
      </c>
      <c r="AY208" s="16" t="s">
        <v>166</v>
      </c>
      <c r="BE208" s="219">
        <f>IF(O208="základní",K208,0)</f>
        <v>0</v>
      </c>
      <c r="BF208" s="219">
        <f>IF(O208="snížená",K208,0)</f>
        <v>0</v>
      </c>
      <c r="BG208" s="219">
        <f>IF(O208="zákl. přenesená",K208,0)</f>
        <v>0</v>
      </c>
      <c r="BH208" s="219">
        <f>IF(O208="sníž. přenesená",K208,0)</f>
        <v>0</v>
      </c>
      <c r="BI208" s="219">
        <f>IF(O208="nulová",K208,0)</f>
        <v>0</v>
      </c>
      <c r="BJ208" s="16" t="s">
        <v>87</v>
      </c>
      <c r="BK208" s="219">
        <f>ROUND(P208*H208,2)</f>
        <v>0</v>
      </c>
      <c r="BL208" s="16" t="s">
        <v>462</v>
      </c>
      <c r="BM208" s="218" t="s">
        <v>1277</v>
      </c>
    </row>
    <row r="209" spans="1:65" s="2" customFormat="1" ht="117">
      <c r="A209" s="32"/>
      <c r="B209" s="33"/>
      <c r="C209" s="34"/>
      <c r="D209" s="220" t="s">
        <v>176</v>
      </c>
      <c r="E209" s="34"/>
      <c r="F209" s="221" t="s">
        <v>517</v>
      </c>
      <c r="G209" s="34"/>
      <c r="H209" s="34"/>
      <c r="I209" s="113"/>
      <c r="J209" s="113"/>
      <c r="K209" s="34"/>
      <c r="L209" s="34"/>
      <c r="M209" s="37"/>
      <c r="N209" s="222"/>
      <c r="O209" s="223"/>
      <c r="P209" s="68"/>
      <c r="Q209" s="68"/>
      <c r="R209" s="68"/>
      <c r="S209" s="68"/>
      <c r="T209" s="68"/>
      <c r="U209" s="68"/>
      <c r="V209" s="68"/>
      <c r="W209" s="68"/>
      <c r="X209" s="69"/>
      <c r="Y209" s="32"/>
      <c r="Z209" s="32"/>
      <c r="AA209" s="32"/>
      <c r="AB209" s="32"/>
      <c r="AC209" s="32"/>
      <c r="AD209" s="32"/>
      <c r="AE209" s="32"/>
      <c r="AT209" s="16" t="s">
        <v>176</v>
      </c>
      <c r="AU209" s="16" t="s">
        <v>87</v>
      </c>
    </row>
    <row r="210" spans="1:65" s="13" customFormat="1" ht="11.25">
      <c r="B210" s="224"/>
      <c r="C210" s="225"/>
      <c r="D210" s="220" t="s">
        <v>178</v>
      </c>
      <c r="E210" s="226" t="s">
        <v>1</v>
      </c>
      <c r="F210" s="227" t="s">
        <v>1278</v>
      </c>
      <c r="G210" s="225"/>
      <c r="H210" s="228">
        <v>43.253</v>
      </c>
      <c r="I210" s="229"/>
      <c r="J210" s="229"/>
      <c r="K210" s="225"/>
      <c r="L210" s="225"/>
      <c r="M210" s="230"/>
      <c r="N210" s="231"/>
      <c r="O210" s="232"/>
      <c r="P210" s="232"/>
      <c r="Q210" s="232"/>
      <c r="R210" s="232"/>
      <c r="S210" s="232"/>
      <c r="T210" s="232"/>
      <c r="U210" s="232"/>
      <c r="V210" s="232"/>
      <c r="W210" s="232"/>
      <c r="X210" s="233"/>
      <c r="AT210" s="234" t="s">
        <v>178</v>
      </c>
      <c r="AU210" s="234" t="s">
        <v>87</v>
      </c>
      <c r="AV210" s="13" t="s">
        <v>89</v>
      </c>
      <c r="AW210" s="13" t="s">
        <v>5</v>
      </c>
      <c r="AX210" s="13" t="s">
        <v>87</v>
      </c>
      <c r="AY210" s="234" t="s">
        <v>166</v>
      </c>
    </row>
    <row r="211" spans="1:65" s="2" customFormat="1" ht="36" customHeight="1">
      <c r="A211" s="32"/>
      <c r="B211" s="33"/>
      <c r="C211" s="206" t="s">
        <v>357</v>
      </c>
      <c r="D211" s="206" t="s">
        <v>169</v>
      </c>
      <c r="E211" s="207" t="s">
        <v>473</v>
      </c>
      <c r="F211" s="208" t="s">
        <v>474</v>
      </c>
      <c r="G211" s="209" t="s">
        <v>198</v>
      </c>
      <c r="H211" s="210">
        <v>0.99</v>
      </c>
      <c r="I211" s="211"/>
      <c r="J211" s="211"/>
      <c r="K211" s="212">
        <f>ROUND(P211*H211,2)</f>
        <v>0</v>
      </c>
      <c r="L211" s="208" t="s">
        <v>173</v>
      </c>
      <c r="M211" s="37"/>
      <c r="N211" s="213" t="s">
        <v>1</v>
      </c>
      <c r="O211" s="214" t="s">
        <v>42</v>
      </c>
      <c r="P211" s="215">
        <f>I211+J211</f>
        <v>0</v>
      </c>
      <c r="Q211" s="215">
        <f>ROUND(I211*H211,2)</f>
        <v>0</v>
      </c>
      <c r="R211" s="215">
        <f>ROUND(J211*H211,2)</f>
        <v>0</v>
      </c>
      <c r="S211" s="68"/>
      <c r="T211" s="216">
        <f>S211*H211</f>
        <v>0</v>
      </c>
      <c r="U211" s="216">
        <v>0</v>
      </c>
      <c r="V211" s="216">
        <f>U211*H211</f>
        <v>0</v>
      </c>
      <c r="W211" s="216">
        <v>0</v>
      </c>
      <c r="X211" s="217">
        <f>W211*H211</f>
        <v>0</v>
      </c>
      <c r="Y211" s="32"/>
      <c r="Z211" s="32"/>
      <c r="AA211" s="32"/>
      <c r="AB211" s="32"/>
      <c r="AC211" s="32"/>
      <c r="AD211" s="32"/>
      <c r="AE211" s="32"/>
      <c r="AR211" s="218" t="s">
        <v>462</v>
      </c>
      <c r="AT211" s="218" t="s">
        <v>169</v>
      </c>
      <c r="AU211" s="218" t="s">
        <v>87</v>
      </c>
      <c r="AY211" s="16" t="s">
        <v>166</v>
      </c>
      <c r="BE211" s="219">
        <f>IF(O211="základní",K211,0)</f>
        <v>0</v>
      </c>
      <c r="BF211" s="219">
        <f>IF(O211="snížená",K211,0)</f>
        <v>0</v>
      </c>
      <c r="BG211" s="219">
        <f>IF(O211="zákl. přenesená",K211,0)</f>
        <v>0</v>
      </c>
      <c r="BH211" s="219">
        <f>IF(O211="sníž. přenesená",K211,0)</f>
        <v>0</v>
      </c>
      <c r="BI211" s="219">
        <f>IF(O211="nulová",K211,0)</f>
        <v>0</v>
      </c>
      <c r="BJ211" s="16" t="s">
        <v>87</v>
      </c>
      <c r="BK211" s="219">
        <f>ROUND(P211*H211,2)</f>
        <v>0</v>
      </c>
      <c r="BL211" s="16" t="s">
        <v>462</v>
      </c>
      <c r="BM211" s="218" t="s">
        <v>1279</v>
      </c>
    </row>
    <row r="212" spans="1:65" s="2" customFormat="1" ht="117">
      <c r="A212" s="32"/>
      <c r="B212" s="33"/>
      <c r="C212" s="34"/>
      <c r="D212" s="220" t="s">
        <v>176</v>
      </c>
      <c r="E212" s="34"/>
      <c r="F212" s="221" t="s">
        <v>476</v>
      </c>
      <c r="G212" s="34"/>
      <c r="H212" s="34"/>
      <c r="I212" s="113"/>
      <c r="J212" s="113"/>
      <c r="K212" s="34"/>
      <c r="L212" s="34"/>
      <c r="M212" s="37"/>
      <c r="N212" s="222"/>
      <c r="O212" s="223"/>
      <c r="P212" s="68"/>
      <c r="Q212" s="68"/>
      <c r="R212" s="68"/>
      <c r="S212" s="68"/>
      <c r="T212" s="68"/>
      <c r="U212" s="68"/>
      <c r="V212" s="68"/>
      <c r="W212" s="68"/>
      <c r="X212" s="69"/>
      <c r="Y212" s="32"/>
      <c r="Z212" s="32"/>
      <c r="AA212" s="32"/>
      <c r="AB212" s="32"/>
      <c r="AC212" s="32"/>
      <c r="AD212" s="32"/>
      <c r="AE212" s="32"/>
      <c r="AT212" s="16" t="s">
        <v>176</v>
      </c>
      <c r="AU212" s="16" t="s">
        <v>87</v>
      </c>
    </row>
    <row r="213" spans="1:65" s="13" customFormat="1" ht="11.25">
      <c r="B213" s="224"/>
      <c r="C213" s="225"/>
      <c r="D213" s="220" t="s">
        <v>178</v>
      </c>
      <c r="E213" s="226" t="s">
        <v>1</v>
      </c>
      <c r="F213" s="227" t="s">
        <v>1224</v>
      </c>
      <c r="G213" s="225"/>
      <c r="H213" s="228">
        <v>0.99</v>
      </c>
      <c r="I213" s="229"/>
      <c r="J213" s="229"/>
      <c r="K213" s="225"/>
      <c r="L213" s="225"/>
      <c r="M213" s="230"/>
      <c r="N213" s="231"/>
      <c r="O213" s="232"/>
      <c r="P213" s="232"/>
      <c r="Q213" s="232"/>
      <c r="R213" s="232"/>
      <c r="S213" s="232"/>
      <c r="T213" s="232"/>
      <c r="U213" s="232"/>
      <c r="V213" s="232"/>
      <c r="W213" s="232"/>
      <c r="X213" s="233"/>
      <c r="AT213" s="234" t="s">
        <v>178</v>
      </c>
      <c r="AU213" s="234" t="s">
        <v>87</v>
      </c>
      <c r="AV213" s="13" t="s">
        <v>89</v>
      </c>
      <c r="AW213" s="13" t="s">
        <v>5</v>
      </c>
      <c r="AX213" s="13" t="s">
        <v>87</v>
      </c>
      <c r="AY213" s="234" t="s">
        <v>166</v>
      </c>
    </row>
    <row r="214" spans="1:65" s="2" customFormat="1" ht="24" customHeight="1">
      <c r="A214" s="32"/>
      <c r="B214" s="33"/>
      <c r="C214" s="206" t="s">
        <v>361</v>
      </c>
      <c r="D214" s="206" t="s">
        <v>169</v>
      </c>
      <c r="E214" s="207" t="s">
        <v>520</v>
      </c>
      <c r="F214" s="208" t="s">
        <v>521</v>
      </c>
      <c r="G214" s="209" t="s">
        <v>193</v>
      </c>
      <c r="H214" s="210">
        <v>1</v>
      </c>
      <c r="I214" s="211"/>
      <c r="J214" s="211"/>
      <c r="K214" s="212">
        <f>ROUND(P214*H214,2)</f>
        <v>0</v>
      </c>
      <c r="L214" s="208" t="s">
        <v>173</v>
      </c>
      <c r="M214" s="37"/>
      <c r="N214" s="213" t="s">
        <v>1</v>
      </c>
      <c r="O214" s="214" t="s">
        <v>42</v>
      </c>
      <c r="P214" s="215">
        <f>I214+J214</f>
        <v>0</v>
      </c>
      <c r="Q214" s="215">
        <f>ROUND(I214*H214,2)</f>
        <v>0</v>
      </c>
      <c r="R214" s="215">
        <f>ROUND(J214*H214,2)</f>
        <v>0</v>
      </c>
      <c r="S214" s="68"/>
      <c r="T214" s="216">
        <f>S214*H214</f>
        <v>0</v>
      </c>
      <c r="U214" s="216">
        <v>0</v>
      </c>
      <c r="V214" s="216">
        <f>U214*H214</f>
        <v>0</v>
      </c>
      <c r="W214" s="216">
        <v>0</v>
      </c>
      <c r="X214" s="217">
        <f>W214*H214</f>
        <v>0</v>
      </c>
      <c r="Y214" s="32"/>
      <c r="Z214" s="32"/>
      <c r="AA214" s="32"/>
      <c r="AB214" s="32"/>
      <c r="AC214" s="32"/>
      <c r="AD214" s="32"/>
      <c r="AE214" s="32"/>
      <c r="AR214" s="218" t="s">
        <v>462</v>
      </c>
      <c r="AT214" s="218" t="s">
        <v>169</v>
      </c>
      <c r="AU214" s="218" t="s">
        <v>87</v>
      </c>
      <c r="AY214" s="16" t="s">
        <v>166</v>
      </c>
      <c r="BE214" s="219">
        <f>IF(O214="základní",K214,0)</f>
        <v>0</v>
      </c>
      <c r="BF214" s="219">
        <f>IF(O214="snížená",K214,0)</f>
        <v>0</v>
      </c>
      <c r="BG214" s="219">
        <f>IF(O214="zákl. přenesená",K214,0)</f>
        <v>0</v>
      </c>
      <c r="BH214" s="219">
        <f>IF(O214="sníž. přenesená",K214,0)</f>
        <v>0</v>
      </c>
      <c r="BI214" s="219">
        <f>IF(O214="nulová",K214,0)</f>
        <v>0</v>
      </c>
      <c r="BJ214" s="16" t="s">
        <v>87</v>
      </c>
      <c r="BK214" s="219">
        <f>ROUND(P214*H214,2)</f>
        <v>0</v>
      </c>
      <c r="BL214" s="16" t="s">
        <v>462</v>
      </c>
      <c r="BM214" s="218" t="s">
        <v>1280</v>
      </c>
    </row>
    <row r="215" spans="1:65" s="2" customFormat="1" ht="58.5">
      <c r="A215" s="32"/>
      <c r="B215" s="33"/>
      <c r="C215" s="34"/>
      <c r="D215" s="220" t="s">
        <v>176</v>
      </c>
      <c r="E215" s="34"/>
      <c r="F215" s="221" t="s">
        <v>523</v>
      </c>
      <c r="G215" s="34"/>
      <c r="H215" s="34"/>
      <c r="I215" s="113"/>
      <c r="J215" s="113"/>
      <c r="K215" s="34"/>
      <c r="L215" s="34"/>
      <c r="M215" s="37"/>
      <c r="N215" s="222"/>
      <c r="O215" s="223"/>
      <c r="P215" s="68"/>
      <c r="Q215" s="68"/>
      <c r="R215" s="68"/>
      <c r="S215" s="68"/>
      <c r="T215" s="68"/>
      <c r="U215" s="68"/>
      <c r="V215" s="68"/>
      <c r="W215" s="68"/>
      <c r="X215" s="69"/>
      <c r="Y215" s="32"/>
      <c r="Z215" s="32"/>
      <c r="AA215" s="32"/>
      <c r="AB215" s="32"/>
      <c r="AC215" s="32"/>
      <c r="AD215" s="32"/>
      <c r="AE215" s="32"/>
      <c r="AT215" s="16" t="s">
        <v>176</v>
      </c>
      <c r="AU215" s="16" t="s">
        <v>87</v>
      </c>
    </row>
    <row r="216" spans="1:65" s="13" customFormat="1" ht="11.25">
      <c r="B216" s="224"/>
      <c r="C216" s="225"/>
      <c r="D216" s="220" t="s">
        <v>178</v>
      </c>
      <c r="E216" s="226" t="s">
        <v>1</v>
      </c>
      <c r="F216" s="227" t="s">
        <v>623</v>
      </c>
      <c r="G216" s="225"/>
      <c r="H216" s="228">
        <v>1</v>
      </c>
      <c r="I216" s="229"/>
      <c r="J216" s="229"/>
      <c r="K216" s="225"/>
      <c r="L216" s="225"/>
      <c r="M216" s="230"/>
      <c r="N216" s="256"/>
      <c r="O216" s="257"/>
      <c r="P216" s="257"/>
      <c r="Q216" s="257"/>
      <c r="R216" s="257"/>
      <c r="S216" s="257"/>
      <c r="T216" s="257"/>
      <c r="U216" s="257"/>
      <c r="V216" s="257"/>
      <c r="W216" s="257"/>
      <c r="X216" s="258"/>
      <c r="AT216" s="234" t="s">
        <v>178</v>
      </c>
      <c r="AU216" s="234" t="s">
        <v>87</v>
      </c>
      <c r="AV216" s="13" t="s">
        <v>89</v>
      </c>
      <c r="AW216" s="13" t="s">
        <v>5</v>
      </c>
      <c r="AX216" s="13" t="s">
        <v>87</v>
      </c>
      <c r="AY216" s="234" t="s">
        <v>166</v>
      </c>
    </row>
    <row r="217" spans="1:65" s="2" customFormat="1" ht="6.95" customHeight="1">
      <c r="A217" s="32"/>
      <c r="B217" s="52"/>
      <c r="C217" s="53"/>
      <c r="D217" s="53"/>
      <c r="E217" s="53"/>
      <c r="F217" s="53"/>
      <c r="G217" s="53"/>
      <c r="H217" s="53"/>
      <c r="I217" s="151"/>
      <c r="J217" s="151"/>
      <c r="K217" s="53"/>
      <c r="L217" s="53"/>
      <c r="M217" s="37"/>
      <c r="N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</row>
  </sheetData>
  <sheetProtection algorithmName="SHA-512" hashValue="XMbRsX5F50JNwDn5/gL1khKetJifDgU3lN8FOekYvDDPrPUOz6iZ7byQlyIT9IeqQqTXZE2Vuw7HtEoqBcU92A==" saltValue="5+CJaeeZIy88dZKRrTR/oUf3m8lfOFWM/Zhw4sduRxlGQcsmFPEcmqNJTr0sFgPxTlJMibreRESR+MhJq49lkA==" spinCount="100000" sheet="1" objects="1" scenarios="1" formatColumns="0" formatRows="0" autoFilter="0"/>
  <autoFilter ref="C118:L216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128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1281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ROUND((SUM(BE119:BE218)),  2)</f>
        <v>0</v>
      </c>
      <c r="G35" s="32"/>
      <c r="H35" s="32"/>
      <c r="I35" s="130">
        <v>0.21</v>
      </c>
      <c r="J35" s="113"/>
      <c r="K35" s="124">
        <f>ROUND(((SUM(BE119:BE218))*I35),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ROUND((SUM(BF119:BF218)),  2)</f>
        <v>0</v>
      </c>
      <c r="G36" s="32"/>
      <c r="H36" s="32"/>
      <c r="I36" s="130">
        <v>0.15</v>
      </c>
      <c r="J36" s="113"/>
      <c r="K36" s="124">
        <f>ROUND(((SUM(BF119:BF218))*I36),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ROUND((SUM(BG119:BG218)),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ROUND((SUM(BH119:BH218)),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ROUND((SUM(BI119:BI218)),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>SO 14 - dopr. Osoblaha, prodloužení poloostr. nástupišť na 90 m a na 60 m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Q197</f>
        <v>0</v>
      </c>
      <c r="J99" s="166">
        <f>R197</f>
        <v>0</v>
      </c>
      <c r="K99" s="167">
        <f>K197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>SO 14 - dopr. Osoblaha, prodloužení poloostr. nástupišť na 90 m a na 60 m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Q120+Q197</f>
        <v>0</v>
      </c>
      <c r="R119" s="185">
        <f>R120+R197</f>
        <v>0</v>
      </c>
      <c r="S119" s="76"/>
      <c r="T119" s="186">
        <f>T120+T197</f>
        <v>0</v>
      </c>
      <c r="U119" s="76"/>
      <c r="V119" s="186">
        <f>V120+V197</f>
        <v>412.89400000000001</v>
      </c>
      <c r="W119" s="76"/>
      <c r="X119" s="187">
        <f>X120+X197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BK120+BK197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412.89400000000001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SUM(Q122:Q196)</f>
        <v>0</v>
      </c>
      <c r="R121" s="198">
        <f>SUM(R122:R196)</f>
        <v>0</v>
      </c>
      <c r="S121" s="197"/>
      <c r="T121" s="199">
        <f>SUM(T122:T196)</f>
        <v>0</v>
      </c>
      <c r="U121" s="197"/>
      <c r="V121" s="199">
        <f>SUM(V122:V196)</f>
        <v>412.89400000000001</v>
      </c>
      <c r="W121" s="197"/>
      <c r="X121" s="200">
        <f>SUM(X122:X196)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SUM(BK122:BK196)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536</v>
      </c>
      <c r="F122" s="208" t="s">
        <v>537</v>
      </c>
      <c r="G122" s="209" t="s">
        <v>207</v>
      </c>
      <c r="H122" s="210">
        <v>80.724999999999994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1282</v>
      </c>
    </row>
    <row r="123" spans="1:65" s="2" customFormat="1" ht="39">
      <c r="A123" s="32"/>
      <c r="B123" s="33"/>
      <c r="C123" s="34"/>
      <c r="D123" s="220" t="s">
        <v>176</v>
      </c>
      <c r="E123" s="34"/>
      <c r="F123" s="221" t="s">
        <v>539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1283</v>
      </c>
      <c r="G124" s="225"/>
      <c r="H124" s="228">
        <v>37.524999999999999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79</v>
      </c>
      <c r="AY124" s="234" t="s">
        <v>166</v>
      </c>
    </row>
    <row r="125" spans="1:65" s="13" customFormat="1" ht="11.25">
      <c r="B125" s="224"/>
      <c r="C125" s="225"/>
      <c r="D125" s="220" t="s">
        <v>178</v>
      </c>
      <c r="E125" s="226" t="s">
        <v>1</v>
      </c>
      <c r="F125" s="227" t="s">
        <v>1284</v>
      </c>
      <c r="G125" s="225"/>
      <c r="H125" s="228">
        <v>43.2</v>
      </c>
      <c r="I125" s="229"/>
      <c r="J125" s="229"/>
      <c r="K125" s="225"/>
      <c r="L125" s="225"/>
      <c r="M125" s="230"/>
      <c r="N125" s="231"/>
      <c r="O125" s="232"/>
      <c r="P125" s="232"/>
      <c r="Q125" s="232"/>
      <c r="R125" s="232"/>
      <c r="S125" s="232"/>
      <c r="T125" s="232"/>
      <c r="U125" s="232"/>
      <c r="V125" s="232"/>
      <c r="W125" s="232"/>
      <c r="X125" s="233"/>
      <c r="AT125" s="234" t="s">
        <v>178</v>
      </c>
      <c r="AU125" s="234" t="s">
        <v>89</v>
      </c>
      <c r="AV125" s="13" t="s">
        <v>89</v>
      </c>
      <c r="AW125" s="13" t="s">
        <v>5</v>
      </c>
      <c r="AX125" s="13" t="s">
        <v>79</v>
      </c>
      <c r="AY125" s="234" t="s">
        <v>166</v>
      </c>
    </row>
    <row r="126" spans="1:65" s="14" customFormat="1" ht="11.25">
      <c r="B126" s="235"/>
      <c r="C126" s="236"/>
      <c r="D126" s="220" t="s">
        <v>178</v>
      </c>
      <c r="E126" s="237" t="s">
        <v>1</v>
      </c>
      <c r="F126" s="238" t="s">
        <v>203</v>
      </c>
      <c r="G126" s="236"/>
      <c r="H126" s="239">
        <v>80.724999999999994</v>
      </c>
      <c r="I126" s="240"/>
      <c r="J126" s="240"/>
      <c r="K126" s="236"/>
      <c r="L126" s="236"/>
      <c r="M126" s="241"/>
      <c r="N126" s="242"/>
      <c r="O126" s="243"/>
      <c r="P126" s="243"/>
      <c r="Q126" s="243"/>
      <c r="R126" s="243"/>
      <c r="S126" s="243"/>
      <c r="T126" s="243"/>
      <c r="U126" s="243"/>
      <c r="V126" s="243"/>
      <c r="W126" s="243"/>
      <c r="X126" s="244"/>
      <c r="AT126" s="245" t="s">
        <v>178</v>
      </c>
      <c r="AU126" s="245" t="s">
        <v>89</v>
      </c>
      <c r="AV126" s="14" t="s">
        <v>174</v>
      </c>
      <c r="AW126" s="14" t="s">
        <v>5</v>
      </c>
      <c r="AX126" s="14" t="s">
        <v>87</v>
      </c>
      <c r="AY126" s="245" t="s">
        <v>166</v>
      </c>
    </row>
    <row r="127" spans="1:65" s="2" customFormat="1" ht="24" customHeight="1">
      <c r="A127" s="32"/>
      <c r="B127" s="33"/>
      <c r="C127" s="206" t="s">
        <v>89</v>
      </c>
      <c r="D127" s="206" t="s">
        <v>169</v>
      </c>
      <c r="E127" s="207" t="s">
        <v>826</v>
      </c>
      <c r="F127" s="208" t="s">
        <v>827</v>
      </c>
      <c r="G127" s="209" t="s">
        <v>207</v>
      </c>
      <c r="H127" s="210">
        <v>42.12</v>
      </c>
      <c r="I127" s="211"/>
      <c r="J127" s="211"/>
      <c r="K127" s="212">
        <f>ROUND(P127*H127,2)</f>
        <v>0</v>
      </c>
      <c r="L127" s="208" t="s">
        <v>173</v>
      </c>
      <c r="M127" s="37"/>
      <c r="N127" s="213" t="s">
        <v>1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68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2"/>
      <c r="Z127" s="32"/>
      <c r="AA127" s="32"/>
      <c r="AB127" s="32"/>
      <c r="AC127" s="32"/>
      <c r="AD127" s="32"/>
      <c r="AE127" s="32"/>
      <c r="AR127" s="218" t="s">
        <v>174</v>
      </c>
      <c r="AT127" s="218" t="s">
        <v>169</v>
      </c>
      <c r="AU127" s="218" t="s">
        <v>89</v>
      </c>
      <c r="AY127" s="16" t="s">
        <v>166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6" t="s">
        <v>87</v>
      </c>
      <c r="BK127" s="219">
        <f>ROUND(P127*H127,2)</f>
        <v>0</v>
      </c>
      <c r="BL127" s="16" t="s">
        <v>174</v>
      </c>
      <c r="BM127" s="218" t="s">
        <v>1285</v>
      </c>
    </row>
    <row r="128" spans="1:65" s="2" customFormat="1" ht="29.25">
      <c r="A128" s="32"/>
      <c r="B128" s="33"/>
      <c r="C128" s="34"/>
      <c r="D128" s="220" t="s">
        <v>176</v>
      </c>
      <c r="E128" s="34"/>
      <c r="F128" s="221" t="s">
        <v>829</v>
      </c>
      <c r="G128" s="34"/>
      <c r="H128" s="34"/>
      <c r="I128" s="113"/>
      <c r="J128" s="113"/>
      <c r="K128" s="34"/>
      <c r="L128" s="34"/>
      <c r="M128" s="37"/>
      <c r="N128" s="222"/>
      <c r="O128" s="223"/>
      <c r="P128" s="68"/>
      <c r="Q128" s="68"/>
      <c r="R128" s="68"/>
      <c r="S128" s="68"/>
      <c r="T128" s="68"/>
      <c r="U128" s="68"/>
      <c r="V128" s="68"/>
      <c r="W128" s="68"/>
      <c r="X128" s="69"/>
      <c r="Y128" s="32"/>
      <c r="Z128" s="32"/>
      <c r="AA128" s="32"/>
      <c r="AB128" s="32"/>
      <c r="AC128" s="32"/>
      <c r="AD128" s="32"/>
      <c r="AE128" s="32"/>
      <c r="AT128" s="16" t="s">
        <v>176</v>
      </c>
      <c r="AU128" s="16" t="s">
        <v>89</v>
      </c>
    </row>
    <row r="129" spans="1:65" s="13" customFormat="1" ht="11.25">
      <c r="B129" s="224"/>
      <c r="C129" s="225"/>
      <c r="D129" s="220" t="s">
        <v>178</v>
      </c>
      <c r="E129" s="226" t="s">
        <v>1</v>
      </c>
      <c r="F129" s="227" t="s">
        <v>1286</v>
      </c>
      <c r="G129" s="225"/>
      <c r="H129" s="228">
        <v>42.12</v>
      </c>
      <c r="I129" s="229"/>
      <c r="J129" s="229"/>
      <c r="K129" s="225"/>
      <c r="L129" s="225"/>
      <c r="M129" s="230"/>
      <c r="N129" s="231"/>
      <c r="O129" s="232"/>
      <c r="P129" s="232"/>
      <c r="Q129" s="232"/>
      <c r="R129" s="232"/>
      <c r="S129" s="232"/>
      <c r="T129" s="232"/>
      <c r="U129" s="232"/>
      <c r="V129" s="232"/>
      <c r="W129" s="232"/>
      <c r="X129" s="233"/>
      <c r="AT129" s="234" t="s">
        <v>178</v>
      </c>
      <c r="AU129" s="234" t="s">
        <v>89</v>
      </c>
      <c r="AV129" s="13" t="s">
        <v>89</v>
      </c>
      <c r="AW129" s="13" t="s">
        <v>5</v>
      </c>
      <c r="AX129" s="13" t="s">
        <v>87</v>
      </c>
      <c r="AY129" s="234" t="s">
        <v>166</v>
      </c>
    </row>
    <row r="130" spans="1:65" s="2" customFormat="1" ht="16.5" customHeight="1">
      <c r="A130" s="32"/>
      <c r="B130" s="33"/>
      <c r="C130" s="206" t="s">
        <v>186</v>
      </c>
      <c r="D130" s="206" t="s">
        <v>169</v>
      </c>
      <c r="E130" s="207" t="s">
        <v>837</v>
      </c>
      <c r="F130" s="208" t="s">
        <v>1160</v>
      </c>
      <c r="G130" s="209" t="s">
        <v>207</v>
      </c>
      <c r="H130" s="210">
        <v>28.08</v>
      </c>
      <c r="I130" s="211"/>
      <c r="J130" s="211"/>
      <c r="K130" s="212">
        <f>ROUND(P130*H130,2)</f>
        <v>0</v>
      </c>
      <c r="L130" s="208" t="s">
        <v>1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1287</v>
      </c>
    </row>
    <row r="131" spans="1:65" s="2" customFormat="1" ht="11.25">
      <c r="A131" s="32"/>
      <c r="B131" s="33"/>
      <c r="C131" s="34"/>
      <c r="D131" s="220" t="s">
        <v>176</v>
      </c>
      <c r="E131" s="34"/>
      <c r="F131" s="221" t="s">
        <v>1160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13" customFormat="1" ht="11.25">
      <c r="B132" s="224"/>
      <c r="C132" s="225"/>
      <c r="D132" s="220" t="s">
        <v>178</v>
      </c>
      <c r="E132" s="226" t="s">
        <v>1</v>
      </c>
      <c r="F132" s="227" t="s">
        <v>1288</v>
      </c>
      <c r="G132" s="225"/>
      <c r="H132" s="228">
        <v>28.08</v>
      </c>
      <c r="I132" s="229"/>
      <c r="J132" s="229"/>
      <c r="K132" s="225"/>
      <c r="L132" s="225"/>
      <c r="M132" s="230"/>
      <c r="N132" s="231"/>
      <c r="O132" s="232"/>
      <c r="P132" s="232"/>
      <c r="Q132" s="232"/>
      <c r="R132" s="232"/>
      <c r="S132" s="232"/>
      <c r="T132" s="232"/>
      <c r="U132" s="232"/>
      <c r="V132" s="232"/>
      <c r="W132" s="232"/>
      <c r="X132" s="233"/>
      <c r="AT132" s="234" t="s">
        <v>178</v>
      </c>
      <c r="AU132" s="234" t="s">
        <v>89</v>
      </c>
      <c r="AV132" s="13" t="s">
        <v>89</v>
      </c>
      <c r="AW132" s="13" t="s">
        <v>5</v>
      </c>
      <c r="AX132" s="13" t="s">
        <v>87</v>
      </c>
      <c r="AY132" s="234" t="s">
        <v>166</v>
      </c>
    </row>
    <row r="133" spans="1:65" s="2" customFormat="1" ht="24" customHeight="1">
      <c r="A133" s="32"/>
      <c r="B133" s="33"/>
      <c r="C133" s="206" t="s">
        <v>174</v>
      </c>
      <c r="D133" s="206" t="s">
        <v>169</v>
      </c>
      <c r="E133" s="207" t="s">
        <v>1163</v>
      </c>
      <c r="F133" s="208" t="s">
        <v>1164</v>
      </c>
      <c r="G133" s="209" t="s">
        <v>172</v>
      </c>
      <c r="H133" s="210">
        <v>150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1289</v>
      </c>
    </row>
    <row r="134" spans="1:65" s="2" customFormat="1" ht="39">
      <c r="A134" s="32"/>
      <c r="B134" s="33"/>
      <c r="C134" s="34"/>
      <c r="D134" s="220" t="s">
        <v>176</v>
      </c>
      <c r="E134" s="34"/>
      <c r="F134" s="221" t="s">
        <v>1166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13" customFormat="1" ht="11.25">
      <c r="B135" s="224"/>
      <c r="C135" s="225"/>
      <c r="D135" s="220" t="s">
        <v>178</v>
      </c>
      <c r="E135" s="226" t="s">
        <v>1</v>
      </c>
      <c r="F135" s="227" t="s">
        <v>1290</v>
      </c>
      <c r="G135" s="225"/>
      <c r="H135" s="228">
        <v>150</v>
      </c>
      <c r="I135" s="229"/>
      <c r="J135" s="229"/>
      <c r="K135" s="225"/>
      <c r="L135" s="225"/>
      <c r="M135" s="230"/>
      <c r="N135" s="231"/>
      <c r="O135" s="232"/>
      <c r="P135" s="232"/>
      <c r="Q135" s="232"/>
      <c r="R135" s="232"/>
      <c r="S135" s="232"/>
      <c r="T135" s="232"/>
      <c r="U135" s="232"/>
      <c r="V135" s="232"/>
      <c r="W135" s="232"/>
      <c r="X135" s="233"/>
      <c r="AT135" s="234" t="s">
        <v>178</v>
      </c>
      <c r="AU135" s="234" t="s">
        <v>89</v>
      </c>
      <c r="AV135" s="13" t="s">
        <v>89</v>
      </c>
      <c r="AW135" s="13" t="s">
        <v>5</v>
      </c>
      <c r="AX135" s="13" t="s">
        <v>87</v>
      </c>
      <c r="AY135" s="234" t="s">
        <v>166</v>
      </c>
    </row>
    <row r="136" spans="1:65" s="2" customFormat="1" ht="24" customHeight="1">
      <c r="A136" s="32"/>
      <c r="B136" s="33"/>
      <c r="C136" s="206" t="s">
        <v>167</v>
      </c>
      <c r="D136" s="206" t="s">
        <v>169</v>
      </c>
      <c r="E136" s="207" t="s">
        <v>1167</v>
      </c>
      <c r="F136" s="208" t="s">
        <v>1168</v>
      </c>
      <c r="G136" s="209" t="s">
        <v>172</v>
      </c>
      <c r="H136" s="210">
        <v>45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1291</v>
      </c>
    </row>
    <row r="137" spans="1:65" s="2" customFormat="1" ht="39">
      <c r="A137" s="32"/>
      <c r="B137" s="33"/>
      <c r="C137" s="34"/>
      <c r="D137" s="220" t="s">
        <v>176</v>
      </c>
      <c r="E137" s="34"/>
      <c r="F137" s="221" t="s">
        <v>1170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204</v>
      </c>
      <c r="D138" s="206" t="s">
        <v>169</v>
      </c>
      <c r="E138" s="207" t="s">
        <v>1011</v>
      </c>
      <c r="F138" s="208" t="s">
        <v>1012</v>
      </c>
      <c r="G138" s="209" t="s">
        <v>182</v>
      </c>
      <c r="H138" s="210">
        <v>120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1292</v>
      </c>
    </row>
    <row r="139" spans="1:65" s="2" customFormat="1" ht="39">
      <c r="A139" s="32"/>
      <c r="B139" s="33"/>
      <c r="C139" s="34"/>
      <c r="D139" s="220" t="s">
        <v>176</v>
      </c>
      <c r="E139" s="34"/>
      <c r="F139" s="221" t="s">
        <v>1014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13" customFormat="1" ht="11.25">
      <c r="B140" s="224"/>
      <c r="C140" s="225"/>
      <c r="D140" s="220" t="s">
        <v>178</v>
      </c>
      <c r="E140" s="226" t="s">
        <v>1</v>
      </c>
      <c r="F140" s="227" t="s">
        <v>1293</v>
      </c>
      <c r="G140" s="225"/>
      <c r="H140" s="228">
        <v>120</v>
      </c>
      <c r="I140" s="229"/>
      <c r="J140" s="229"/>
      <c r="K140" s="225"/>
      <c r="L140" s="225"/>
      <c r="M140" s="230"/>
      <c r="N140" s="231"/>
      <c r="O140" s="232"/>
      <c r="P140" s="232"/>
      <c r="Q140" s="232"/>
      <c r="R140" s="232"/>
      <c r="S140" s="232"/>
      <c r="T140" s="232"/>
      <c r="U140" s="232"/>
      <c r="V140" s="232"/>
      <c r="W140" s="232"/>
      <c r="X140" s="233"/>
      <c r="AT140" s="234" t="s">
        <v>178</v>
      </c>
      <c r="AU140" s="234" t="s">
        <v>89</v>
      </c>
      <c r="AV140" s="13" t="s">
        <v>89</v>
      </c>
      <c r="AW140" s="13" t="s">
        <v>5</v>
      </c>
      <c r="AX140" s="13" t="s">
        <v>87</v>
      </c>
      <c r="AY140" s="234" t="s">
        <v>166</v>
      </c>
    </row>
    <row r="141" spans="1:65" s="2" customFormat="1" ht="24" customHeight="1">
      <c r="A141" s="32"/>
      <c r="B141" s="33"/>
      <c r="C141" s="206" t="s">
        <v>211</v>
      </c>
      <c r="D141" s="206" t="s">
        <v>169</v>
      </c>
      <c r="E141" s="207" t="s">
        <v>1007</v>
      </c>
      <c r="F141" s="208" t="s">
        <v>1008</v>
      </c>
      <c r="G141" s="209" t="s">
        <v>172</v>
      </c>
      <c r="H141" s="210">
        <v>96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1294</v>
      </c>
    </row>
    <row r="142" spans="1:65" s="2" customFormat="1" ht="29.25">
      <c r="A142" s="32"/>
      <c r="B142" s="33"/>
      <c r="C142" s="34"/>
      <c r="D142" s="220" t="s">
        <v>176</v>
      </c>
      <c r="E142" s="34"/>
      <c r="F142" s="221" t="s">
        <v>1010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1295</v>
      </c>
      <c r="G143" s="225"/>
      <c r="H143" s="228">
        <v>96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36" customHeight="1">
      <c r="A144" s="32"/>
      <c r="B144" s="33"/>
      <c r="C144" s="206" t="s">
        <v>217</v>
      </c>
      <c r="D144" s="206" t="s">
        <v>169</v>
      </c>
      <c r="E144" s="207" t="s">
        <v>1175</v>
      </c>
      <c r="F144" s="208" t="s">
        <v>1176</v>
      </c>
      <c r="G144" s="209" t="s">
        <v>172</v>
      </c>
      <c r="H144" s="210">
        <v>5.4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1296</v>
      </c>
    </row>
    <row r="145" spans="1:65" s="2" customFormat="1" ht="39">
      <c r="A145" s="32"/>
      <c r="B145" s="33"/>
      <c r="C145" s="34"/>
      <c r="D145" s="220" t="s">
        <v>176</v>
      </c>
      <c r="E145" s="34"/>
      <c r="F145" s="221" t="s">
        <v>1178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13" customFormat="1" ht="11.25">
      <c r="B146" s="224"/>
      <c r="C146" s="225"/>
      <c r="D146" s="220" t="s">
        <v>178</v>
      </c>
      <c r="E146" s="226" t="s">
        <v>1</v>
      </c>
      <c r="F146" s="227" t="s">
        <v>1297</v>
      </c>
      <c r="G146" s="225"/>
      <c r="H146" s="228">
        <v>5.4</v>
      </c>
      <c r="I146" s="229"/>
      <c r="J146" s="229"/>
      <c r="K146" s="225"/>
      <c r="L146" s="225"/>
      <c r="M146" s="230"/>
      <c r="N146" s="231"/>
      <c r="O146" s="232"/>
      <c r="P146" s="232"/>
      <c r="Q146" s="232"/>
      <c r="R146" s="232"/>
      <c r="S146" s="232"/>
      <c r="T146" s="232"/>
      <c r="U146" s="232"/>
      <c r="V146" s="232"/>
      <c r="W146" s="232"/>
      <c r="X146" s="233"/>
      <c r="AT146" s="234" t="s">
        <v>178</v>
      </c>
      <c r="AU146" s="234" t="s">
        <v>89</v>
      </c>
      <c r="AV146" s="13" t="s">
        <v>89</v>
      </c>
      <c r="AW146" s="13" t="s">
        <v>5</v>
      </c>
      <c r="AX146" s="13" t="s">
        <v>87</v>
      </c>
      <c r="AY146" s="234" t="s">
        <v>166</v>
      </c>
    </row>
    <row r="147" spans="1:65" s="2" customFormat="1" ht="24" customHeight="1">
      <c r="A147" s="32"/>
      <c r="B147" s="33"/>
      <c r="C147" s="206" t="s">
        <v>223</v>
      </c>
      <c r="D147" s="206" t="s">
        <v>169</v>
      </c>
      <c r="E147" s="207" t="s">
        <v>1087</v>
      </c>
      <c r="F147" s="208" t="s">
        <v>1088</v>
      </c>
      <c r="G147" s="209" t="s">
        <v>207</v>
      </c>
      <c r="H147" s="210">
        <v>31.95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1298</v>
      </c>
    </row>
    <row r="148" spans="1:65" s="2" customFormat="1" ht="48.75">
      <c r="A148" s="32"/>
      <c r="B148" s="33"/>
      <c r="C148" s="34"/>
      <c r="D148" s="220" t="s">
        <v>176</v>
      </c>
      <c r="E148" s="34"/>
      <c r="F148" s="221" t="s">
        <v>1090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1299</v>
      </c>
      <c r="G149" s="225"/>
      <c r="H149" s="228">
        <v>31.95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06" t="s">
        <v>228</v>
      </c>
      <c r="D150" s="206" t="s">
        <v>169</v>
      </c>
      <c r="E150" s="207" t="s">
        <v>286</v>
      </c>
      <c r="F150" s="208" t="s">
        <v>287</v>
      </c>
      <c r="G150" s="209" t="s">
        <v>207</v>
      </c>
      <c r="H150" s="210">
        <v>65.150000000000006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1300</v>
      </c>
    </row>
    <row r="151" spans="1:65" s="2" customFormat="1" ht="39">
      <c r="A151" s="32"/>
      <c r="B151" s="33"/>
      <c r="C151" s="34"/>
      <c r="D151" s="220" t="s">
        <v>176</v>
      </c>
      <c r="E151" s="34"/>
      <c r="F151" s="221" t="s">
        <v>289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1301</v>
      </c>
      <c r="G152" s="225"/>
      <c r="H152" s="228">
        <v>65.150000000000006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06" t="s">
        <v>234</v>
      </c>
      <c r="D153" s="206" t="s">
        <v>169</v>
      </c>
      <c r="E153" s="207" t="s">
        <v>1094</v>
      </c>
      <c r="F153" s="208" t="s">
        <v>1095</v>
      </c>
      <c r="G153" s="209" t="s">
        <v>182</v>
      </c>
      <c r="H153" s="210">
        <v>246.5</v>
      </c>
      <c r="I153" s="211"/>
      <c r="J153" s="211"/>
      <c r="K153" s="212">
        <f>ROUND(P153*H153,2)</f>
        <v>0</v>
      </c>
      <c r="L153" s="208" t="s">
        <v>173</v>
      </c>
      <c r="M153" s="37"/>
      <c r="N153" s="213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0</v>
      </c>
      <c r="V153" s="216">
        <f>U153*H153</f>
        <v>0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174</v>
      </c>
      <c r="AT153" s="218" t="s">
        <v>169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1302</v>
      </c>
    </row>
    <row r="154" spans="1:65" s="2" customFormat="1" ht="48.75">
      <c r="A154" s="32"/>
      <c r="B154" s="33"/>
      <c r="C154" s="34"/>
      <c r="D154" s="220" t="s">
        <v>176</v>
      </c>
      <c r="E154" s="34"/>
      <c r="F154" s="221" t="s">
        <v>1097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13" customFormat="1" ht="11.25">
      <c r="B155" s="224"/>
      <c r="C155" s="225"/>
      <c r="D155" s="220" t="s">
        <v>178</v>
      </c>
      <c r="E155" s="226" t="s">
        <v>1</v>
      </c>
      <c r="F155" s="227" t="s">
        <v>1303</v>
      </c>
      <c r="G155" s="225"/>
      <c r="H155" s="228">
        <v>246.5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AT155" s="234" t="s">
        <v>178</v>
      </c>
      <c r="AU155" s="234" t="s">
        <v>89</v>
      </c>
      <c r="AV155" s="13" t="s">
        <v>89</v>
      </c>
      <c r="AW155" s="13" t="s">
        <v>5</v>
      </c>
      <c r="AX155" s="13" t="s">
        <v>87</v>
      </c>
      <c r="AY155" s="234" t="s">
        <v>166</v>
      </c>
    </row>
    <row r="156" spans="1:65" s="2" customFormat="1" ht="24" customHeight="1">
      <c r="A156" s="32"/>
      <c r="B156" s="33"/>
      <c r="C156" s="206" t="s">
        <v>240</v>
      </c>
      <c r="D156" s="206" t="s">
        <v>169</v>
      </c>
      <c r="E156" s="207" t="s">
        <v>1099</v>
      </c>
      <c r="F156" s="208" t="s">
        <v>1100</v>
      </c>
      <c r="G156" s="209" t="s">
        <v>193</v>
      </c>
      <c r="H156" s="210">
        <v>2</v>
      </c>
      <c r="I156" s="211"/>
      <c r="J156" s="211"/>
      <c r="K156" s="212">
        <f>ROUND(P156*H156,2)</f>
        <v>0</v>
      </c>
      <c r="L156" s="208" t="s">
        <v>173</v>
      </c>
      <c r="M156" s="37"/>
      <c r="N156" s="213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174</v>
      </c>
      <c r="AT156" s="218" t="s">
        <v>169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1304</v>
      </c>
    </row>
    <row r="157" spans="1:65" s="2" customFormat="1" ht="39">
      <c r="A157" s="32"/>
      <c r="B157" s="33"/>
      <c r="C157" s="34"/>
      <c r="D157" s="220" t="s">
        <v>176</v>
      </c>
      <c r="E157" s="34"/>
      <c r="F157" s="221" t="s">
        <v>1102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06" t="s">
        <v>246</v>
      </c>
      <c r="D158" s="206" t="s">
        <v>169</v>
      </c>
      <c r="E158" s="207" t="s">
        <v>1103</v>
      </c>
      <c r="F158" s="208" t="s">
        <v>1104</v>
      </c>
      <c r="G158" s="209" t="s">
        <v>193</v>
      </c>
      <c r="H158" s="210">
        <v>2</v>
      </c>
      <c r="I158" s="211"/>
      <c r="J158" s="211"/>
      <c r="K158" s="212">
        <f>ROUND(P158*H158,2)</f>
        <v>0</v>
      </c>
      <c r="L158" s="208" t="s">
        <v>173</v>
      </c>
      <c r="M158" s="37"/>
      <c r="N158" s="213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0</v>
      </c>
      <c r="V158" s="216">
        <f>U158*H158</f>
        <v>0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174</v>
      </c>
      <c r="AT158" s="218" t="s">
        <v>169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1305</v>
      </c>
    </row>
    <row r="159" spans="1:65" s="2" customFormat="1" ht="29.25">
      <c r="A159" s="32"/>
      <c r="B159" s="33"/>
      <c r="C159" s="34"/>
      <c r="D159" s="220" t="s">
        <v>176</v>
      </c>
      <c r="E159" s="34"/>
      <c r="F159" s="221" t="s">
        <v>1106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251</v>
      </c>
      <c r="D160" s="246" t="s">
        <v>330</v>
      </c>
      <c r="E160" s="247" t="s">
        <v>331</v>
      </c>
      <c r="F160" s="248" t="s">
        <v>332</v>
      </c>
      <c r="G160" s="249" t="s">
        <v>198</v>
      </c>
      <c r="H160" s="250">
        <v>54.314999999999998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1</v>
      </c>
      <c r="V160" s="216">
        <f>U160*H160</f>
        <v>54.314999999999998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1306</v>
      </c>
    </row>
    <row r="161" spans="1:65" s="2" customFormat="1" ht="11.25">
      <c r="A161" s="32"/>
      <c r="B161" s="33"/>
      <c r="C161" s="34"/>
      <c r="D161" s="220" t="s">
        <v>176</v>
      </c>
      <c r="E161" s="34"/>
      <c r="F161" s="221" t="s">
        <v>332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13" customFormat="1" ht="11.25">
      <c r="B162" s="224"/>
      <c r="C162" s="225"/>
      <c r="D162" s="220" t="s">
        <v>178</v>
      </c>
      <c r="E162" s="226" t="s">
        <v>1</v>
      </c>
      <c r="F162" s="227" t="s">
        <v>1307</v>
      </c>
      <c r="G162" s="225"/>
      <c r="H162" s="228">
        <v>54.314999999999998</v>
      </c>
      <c r="I162" s="229"/>
      <c r="J162" s="229"/>
      <c r="K162" s="225"/>
      <c r="L162" s="225"/>
      <c r="M162" s="230"/>
      <c r="N162" s="231"/>
      <c r="O162" s="232"/>
      <c r="P162" s="232"/>
      <c r="Q162" s="232"/>
      <c r="R162" s="232"/>
      <c r="S162" s="232"/>
      <c r="T162" s="232"/>
      <c r="U162" s="232"/>
      <c r="V162" s="232"/>
      <c r="W162" s="232"/>
      <c r="X162" s="233"/>
      <c r="AT162" s="234" t="s">
        <v>178</v>
      </c>
      <c r="AU162" s="234" t="s">
        <v>89</v>
      </c>
      <c r="AV162" s="13" t="s">
        <v>89</v>
      </c>
      <c r="AW162" s="13" t="s">
        <v>5</v>
      </c>
      <c r="AX162" s="13" t="s">
        <v>87</v>
      </c>
      <c r="AY162" s="234" t="s">
        <v>166</v>
      </c>
    </row>
    <row r="163" spans="1:65" s="2" customFormat="1" ht="24" customHeight="1">
      <c r="A163" s="32"/>
      <c r="B163" s="33"/>
      <c r="C163" s="246" t="s">
        <v>9</v>
      </c>
      <c r="D163" s="246" t="s">
        <v>330</v>
      </c>
      <c r="E163" s="247" t="s">
        <v>336</v>
      </c>
      <c r="F163" s="248" t="s">
        <v>337</v>
      </c>
      <c r="G163" s="249" t="s">
        <v>198</v>
      </c>
      <c r="H163" s="250">
        <v>142.63999999999999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1</v>
      </c>
      <c r="V163" s="216">
        <f>U163*H163</f>
        <v>142.63999999999999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1308</v>
      </c>
    </row>
    <row r="164" spans="1:65" s="2" customFormat="1" ht="11.25">
      <c r="A164" s="32"/>
      <c r="B164" s="33"/>
      <c r="C164" s="34"/>
      <c r="D164" s="220" t="s">
        <v>176</v>
      </c>
      <c r="E164" s="34"/>
      <c r="F164" s="221" t="s">
        <v>337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13" customFormat="1" ht="11.25">
      <c r="B165" s="224"/>
      <c r="C165" s="225"/>
      <c r="D165" s="220" t="s">
        <v>178</v>
      </c>
      <c r="E165" s="226" t="s">
        <v>1</v>
      </c>
      <c r="F165" s="227" t="s">
        <v>1309</v>
      </c>
      <c r="G165" s="225"/>
      <c r="H165" s="228">
        <v>142.63999999999999</v>
      </c>
      <c r="I165" s="229"/>
      <c r="J165" s="229"/>
      <c r="K165" s="225"/>
      <c r="L165" s="225"/>
      <c r="M165" s="230"/>
      <c r="N165" s="231"/>
      <c r="O165" s="232"/>
      <c r="P165" s="232"/>
      <c r="Q165" s="232"/>
      <c r="R165" s="232"/>
      <c r="S165" s="232"/>
      <c r="T165" s="232"/>
      <c r="U165" s="232"/>
      <c r="V165" s="232"/>
      <c r="W165" s="232"/>
      <c r="X165" s="233"/>
      <c r="AT165" s="234" t="s">
        <v>178</v>
      </c>
      <c r="AU165" s="234" t="s">
        <v>89</v>
      </c>
      <c r="AV165" s="13" t="s">
        <v>89</v>
      </c>
      <c r="AW165" s="13" t="s">
        <v>5</v>
      </c>
      <c r="AX165" s="13" t="s">
        <v>87</v>
      </c>
      <c r="AY165" s="234" t="s">
        <v>166</v>
      </c>
    </row>
    <row r="166" spans="1:65" s="2" customFormat="1" ht="24" customHeight="1">
      <c r="A166" s="32"/>
      <c r="B166" s="33"/>
      <c r="C166" s="246" t="s">
        <v>260</v>
      </c>
      <c r="D166" s="246" t="s">
        <v>330</v>
      </c>
      <c r="E166" s="247" t="s">
        <v>1030</v>
      </c>
      <c r="F166" s="248" t="s">
        <v>1031</v>
      </c>
      <c r="G166" s="249" t="s">
        <v>198</v>
      </c>
      <c r="H166" s="250">
        <v>7.68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</v>
      </c>
      <c r="V166" s="216">
        <f>U166*H166</f>
        <v>7.68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1310</v>
      </c>
    </row>
    <row r="167" spans="1:65" s="2" customFormat="1" ht="11.25">
      <c r="A167" s="32"/>
      <c r="B167" s="33"/>
      <c r="C167" s="34"/>
      <c r="D167" s="220" t="s">
        <v>176</v>
      </c>
      <c r="E167" s="34"/>
      <c r="F167" s="221" t="s">
        <v>1031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13" customFormat="1" ht="11.25">
      <c r="B168" s="224"/>
      <c r="C168" s="225"/>
      <c r="D168" s="220" t="s">
        <v>178</v>
      </c>
      <c r="E168" s="226" t="s">
        <v>1</v>
      </c>
      <c r="F168" s="227" t="s">
        <v>1311</v>
      </c>
      <c r="G168" s="225"/>
      <c r="H168" s="228">
        <v>7.68</v>
      </c>
      <c r="I168" s="229"/>
      <c r="J168" s="229"/>
      <c r="K168" s="225"/>
      <c r="L168" s="225"/>
      <c r="M168" s="230"/>
      <c r="N168" s="231"/>
      <c r="O168" s="232"/>
      <c r="P168" s="232"/>
      <c r="Q168" s="232"/>
      <c r="R168" s="232"/>
      <c r="S168" s="232"/>
      <c r="T168" s="232"/>
      <c r="U168" s="232"/>
      <c r="V168" s="232"/>
      <c r="W168" s="232"/>
      <c r="X168" s="233"/>
      <c r="AT168" s="234" t="s">
        <v>178</v>
      </c>
      <c r="AU168" s="234" t="s">
        <v>89</v>
      </c>
      <c r="AV168" s="13" t="s">
        <v>89</v>
      </c>
      <c r="AW168" s="13" t="s">
        <v>5</v>
      </c>
      <c r="AX168" s="13" t="s">
        <v>87</v>
      </c>
      <c r="AY168" s="234" t="s">
        <v>166</v>
      </c>
    </row>
    <row r="169" spans="1:65" s="2" customFormat="1" ht="24" customHeight="1">
      <c r="A169" s="32"/>
      <c r="B169" s="33"/>
      <c r="C169" s="246" t="s">
        <v>265</v>
      </c>
      <c r="D169" s="246" t="s">
        <v>330</v>
      </c>
      <c r="E169" s="247" t="s">
        <v>1026</v>
      </c>
      <c r="F169" s="248" t="s">
        <v>1027</v>
      </c>
      <c r="G169" s="249" t="s">
        <v>182</v>
      </c>
      <c r="H169" s="250">
        <v>123.6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0.14499999999999999</v>
      </c>
      <c r="V169" s="216">
        <f>U169*H169</f>
        <v>17.921999999999997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1312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1027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13" customFormat="1" ht="11.25">
      <c r="B171" s="224"/>
      <c r="C171" s="225"/>
      <c r="D171" s="220" t="s">
        <v>178</v>
      </c>
      <c r="E171" s="226" t="s">
        <v>1</v>
      </c>
      <c r="F171" s="227" t="s">
        <v>1313</v>
      </c>
      <c r="G171" s="225"/>
      <c r="H171" s="228">
        <v>123.6</v>
      </c>
      <c r="I171" s="229"/>
      <c r="J171" s="229"/>
      <c r="K171" s="225"/>
      <c r="L171" s="225"/>
      <c r="M171" s="230"/>
      <c r="N171" s="231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AT171" s="234" t="s">
        <v>178</v>
      </c>
      <c r="AU171" s="234" t="s">
        <v>89</v>
      </c>
      <c r="AV171" s="13" t="s">
        <v>89</v>
      </c>
      <c r="AW171" s="13" t="s">
        <v>5</v>
      </c>
      <c r="AX171" s="13" t="s">
        <v>87</v>
      </c>
      <c r="AY171" s="234" t="s">
        <v>166</v>
      </c>
    </row>
    <row r="172" spans="1:65" s="2" customFormat="1" ht="16.5" customHeight="1">
      <c r="A172" s="32"/>
      <c r="B172" s="33"/>
      <c r="C172" s="246" t="s">
        <v>270</v>
      </c>
      <c r="D172" s="246" t="s">
        <v>330</v>
      </c>
      <c r="E172" s="247" t="s">
        <v>1117</v>
      </c>
      <c r="F172" s="248" t="s">
        <v>1118</v>
      </c>
      <c r="G172" s="249" t="s">
        <v>193</v>
      </c>
      <c r="H172" s="250">
        <v>12</v>
      </c>
      <c r="I172" s="251"/>
      <c r="J172" s="252"/>
      <c r="K172" s="253">
        <f>ROUND(P172*H172,2)</f>
        <v>0</v>
      </c>
      <c r="L172" s="248" t="s">
        <v>1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8.5000000000000006E-2</v>
      </c>
      <c r="V172" s="216">
        <f>U172*H172</f>
        <v>1.02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1314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1118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16.5" customHeight="1">
      <c r="A174" s="32"/>
      <c r="B174" s="33"/>
      <c r="C174" s="246" t="s">
        <v>275</v>
      </c>
      <c r="D174" s="246" t="s">
        <v>330</v>
      </c>
      <c r="E174" s="247" t="s">
        <v>1120</v>
      </c>
      <c r="F174" s="248" t="s">
        <v>1121</v>
      </c>
      <c r="G174" s="249" t="s">
        <v>193</v>
      </c>
      <c r="H174" s="250">
        <v>96</v>
      </c>
      <c r="I174" s="251"/>
      <c r="J174" s="252"/>
      <c r="K174" s="253">
        <f>ROUND(P174*H174,2)</f>
        <v>0</v>
      </c>
      <c r="L174" s="248" t="s">
        <v>1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0.03</v>
      </c>
      <c r="V174" s="216">
        <f>U174*H174</f>
        <v>2.88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1315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1121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280</v>
      </c>
      <c r="D176" s="246" t="s">
        <v>330</v>
      </c>
      <c r="E176" s="247" t="s">
        <v>866</v>
      </c>
      <c r="F176" s="248" t="s">
        <v>867</v>
      </c>
      <c r="G176" s="249" t="s">
        <v>207</v>
      </c>
      <c r="H176" s="250">
        <v>5.5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2.4289999999999998</v>
      </c>
      <c r="V176" s="216">
        <f>U176*H176</f>
        <v>13.359499999999999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1316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867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8</v>
      </c>
      <c r="D178" s="246" t="s">
        <v>330</v>
      </c>
      <c r="E178" s="247" t="s">
        <v>1198</v>
      </c>
      <c r="F178" s="248" t="s">
        <v>1199</v>
      </c>
      <c r="G178" s="249" t="s">
        <v>207</v>
      </c>
      <c r="H178" s="250">
        <v>28.5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2.4289999999999998</v>
      </c>
      <c r="V178" s="216">
        <f>U178*H178</f>
        <v>69.226500000000001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1317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1199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291</v>
      </c>
      <c r="D180" s="246" t="s">
        <v>330</v>
      </c>
      <c r="E180" s="247" t="s">
        <v>1126</v>
      </c>
      <c r="F180" s="248" t="s">
        <v>1127</v>
      </c>
      <c r="G180" s="249" t="s">
        <v>193</v>
      </c>
      <c r="H180" s="250">
        <v>349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0.14899999999999999</v>
      </c>
      <c r="V180" s="216">
        <f>U180*H180</f>
        <v>52.000999999999998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1318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1127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296</v>
      </c>
      <c r="D182" s="246" t="s">
        <v>330</v>
      </c>
      <c r="E182" s="247" t="s">
        <v>1202</v>
      </c>
      <c r="F182" s="248" t="s">
        <v>1203</v>
      </c>
      <c r="G182" s="249" t="s">
        <v>193</v>
      </c>
      <c r="H182" s="250">
        <v>150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0.33100000000000002</v>
      </c>
      <c r="V182" s="216">
        <f>U182*H182</f>
        <v>49.650000000000006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1319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1203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302</v>
      </c>
      <c r="D184" s="246" t="s">
        <v>330</v>
      </c>
      <c r="E184" s="247" t="s">
        <v>1130</v>
      </c>
      <c r="F184" s="248" t="s">
        <v>1131</v>
      </c>
      <c r="G184" s="249" t="s">
        <v>193</v>
      </c>
      <c r="H184" s="250">
        <v>2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1320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1131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2" customFormat="1" ht="24" customHeight="1">
      <c r="A186" s="32"/>
      <c r="B186" s="33"/>
      <c r="C186" s="246" t="s">
        <v>308</v>
      </c>
      <c r="D186" s="246" t="s">
        <v>330</v>
      </c>
      <c r="E186" s="247" t="s">
        <v>441</v>
      </c>
      <c r="F186" s="248" t="s">
        <v>442</v>
      </c>
      <c r="G186" s="249" t="s">
        <v>172</v>
      </c>
      <c r="H186" s="250">
        <v>6</v>
      </c>
      <c r="I186" s="251"/>
      <c r="J186" s="252"/>
      <c r="K186" s="253">
        <f>ROUND(P186*H186,2)</f>
        <v>0</v>
      </c>
      <c r="L186" s="248" t="s">
        <v>173</v>
      </c>
      <c r="M186" s="254"/>
      <c r="N186" s="255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217</v>
      </c>
      <c r="AT186" s="218" t="s">
        <v>330</v>
      </c>
      <c r="AU186" s="218" t="s">
        <v>89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174</v>
      </c>
      <c r="BM186" s="218" t="s">
        <v>1321</v>
      </c>
    </row>
    <row r="187" spans="1:65" s="2" customFormat="1" ht="11.25">
      <c r="A187" s="32"/>
      <c r="B187" s="33"/>
      <c r="C187" s="34"/>
      <c r="D187" s="220" t="s">
        <v>176</v>
      </c>
      <c r="E187" s="34"/>
      <c r="F187" s="221" t="s">
        <v>442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89</v>
      </c>
    </row>
    <row r="188" spans="1:65" s="13" customFormat="1" ht="11.25">
      <c r="B188" s="224"/>
      <c r="C188" s="225"/>
      <c r="D188" s="220" t="s">
        <v>178</v>
      </c>
      <c r="E188" s="226" t="s">
        <v>1</v>
      </c>
      <c r="F188" s="227" t="s">
        <v>1134</v>
      </c>
      <c r="G188" s="225"/>
      <c r="H188" s="228">
        <v>6</v>
      </c>
      <c r="I188" s="229"/>
      <c r="J188" s="229"/>
      <c r="K188" s="225"/>
      <c r="L188" s="225"/>
      <c r="M188" s="230"/>
      <c r="N188" s="231"/>
      <c r="O188" s="232"/>
      <c r="P188" s="232"/>
      <c r="Q188" s="232"/>
      <c r="R188" s="232"/>
      <c r="S188" s="232"/>
      <c r="T188" s="232"/>
      <c r="U188" s="232"/>
      <c r="V188" s="232"/>
      <c r="W188" s="232"/>
      <c r="X188" s="233"/>
      <c r="AT188" s="234" t="s">
        <v>178</v>
      </c>
      <c r="AU188" s="234" t="s">
        <v>89</v>
      </c>
      <c r="AV188" s="13" t="s">
        <v>89</v>
      </c>
      <c r="AW188" s="13" t="s">
        <v>5</v>
      </c>
      <c r="AX188" s="13" t="s">
        <v>87</v>
      </c>
      <c r="AY188" s="234" t="s">
        <v>166</v>
      </c>
    </row>
    <row r="189" spans="1:65" s="2" customFormat="1" ht="24" customHeight="1">
      <c r="A189" s="32"/>
      <c r="B189" s="33"/>
      <c r="C189" s="246" t="s">
        <v>314</v>
      </c>
      <c r="D189" s="246" t="s">
        <v>330</v>
      </c>
      <c r="E189" s="247" t="s">
        <v>449</v>
      </c>
      <c r="F189" s="248" t="s">
        <v>450</v>
      </c>
      <c r="G189" s="249" t="s">
        <v>193</v>
      </c>
      <c r="H189" s="250">
        <v>2</v>
      </c>
      <c r="I189" s="251"/>
      <c r="J189" s="252"/>
      <c r="K189" s="253">
        <f>ROUND(P189*H189,2)</f>
        <v>0</v>
      </c>
      <c r="L189" s="248" t="s">
        <v>173</v>
      </c>
      <c r="M189" s="254"/>
      <c r="N189" s="255" t="s">
        <v>1</v>
      </c>
      <c r="O189" s="214" t="s">
        <v>42</v>
      </c>
      <c r="P189" s="215">
        <f>I189+J189</f>
        <v>0</v>
      </c>
      <c r="Q189" s="215">
        <f>ROUND(I189*H189,2)</f>
        <v>0</v>
      </c>
      <c r="R189" s="215">
        <f>ROUND(J189*H189,2)</f>
        <v>0</v>
      </c>
      <c r="S189" s="68"/>
      <c r="T189" s="216">
        <f>S189*H189</f>
        <v>0</v>
      </c>
      <c r="U189" s="216">
        <v>0</v>
      </c>
      <c r="V189" s="216">
        <f>U189*H189</f>
        <v>0</v>
      </c>
      <c r="W189" s="216">
        <v>0</v>
      </c>
      <c r="X189" s="217">
        <f>W189*H189</f>
        <v>0</v>
      </c>
      <c r="Y189" s="32"/>
      <c r="Z189" s="32"/>
      <c r="AA189" s="32"/>
      <c r="AB189" s="32"/>
      <c r="AC189" s="32"/>
      <c r="AD189" s="32"/>
      <c r="AE189" s="32"/>
      <c r="AR189" s="218" t="s">
        <v>217</v>
      </c>
      <c r="AT189" s="218" t="s">
        <v>330</v>
      </c>
      <c r="AU189" s="218" t="s">
        <v>89</v>
      </c>
      <c r="AY189" s="16" t="s">
        <v>166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6" t="s">
        <v>87</v>
      </c>
      <c r="BK189" s="219">
        <f>ROUND(P189*H189,2)</f>
        <v>0</v>
      </c>
      <c r="BL189" s="16" t="s">
        <v>174</v>
      </c>
      <c r="BM189" s="218" t="s">
        <v>1322</v>
      </c>
    </row>
    <row r="190" spans="1:65" s="2" customFormat="1" ht="11.25">
      <c r="A190" s="32"/>
      <c r="B190" s="33"/>
      <c r="C190" s="34"/>
      <c r="D190" s="220" t="s">
        <v>176</v>
      </c>
      <c r="E190" s="34"/>
      <c r="F190" s="221" t="s">
        <v>450</v>
      </c>
      <c r="G190" s="34"/>
      <c r="H190" s="34"/>
      <c r="I190" s="113"/>
      <c r="J190" s="113"/>
      <c r="K190" s="34"/>
      <c r="L190" s="34"/>
      <c r="M190" s="37"/>
      <c r="N190" s="222"/>
      <c r="O190" s="223"/>
      <c r="P190" s="68"/>
      <c r="Q190" s="68"/>
      <c r="R190" s="68"/>
      <c r="S190" s="68"/>
      <c r="T190" s="68"/>
      <c r="U190" s="68"/>
      <c r="V190" s="68"/>
      <c r="W190" s="68"/>
      <c r="X190" s="69"/>
      <c r="Y190" s="32"/>
      <c r="Z190" s="32"/>
      <c r="AA190" s="32"/>
      <c r="AB190" s="32"/>
      <c r="AC190" s="32"/>
      <c r="AD190" s="32"/>
      <c r="AE190" s="32"/>
      <c r="AT190" s="16" t="s">
        <v>176</v>
      </c>
      <c r="AU190" s="16" t="s">
        <v>89</v>
      </c>
    </row>
    <row r="191" spans="1:65" s="2" customFormat="1" ht="24" customHeight="1">
      <c r="A191" s="32"/>
      <c r="B191" s="33"/>
      <c r="C191" s="246" t="s">
        <v>319</v>
      </c>
      <c r="D191" s="246" t="s">
        <v>330</v>
      </c>
      <c r="E191" s="247" t="s">
        <v>445</v>
      </c>
      <c r="F191" s="248" t="s">
        <v>446</v>
      </c>
      <c r="G191" s="249" t="s">
        <v>193</v>
      </c>
      <c r="H191" s="250">
        <v>4</v>
      </c>
      <c r="I191" s="251"/>
      <c r="J191" s="252"/>
      <c r="K191" s="253">
        <f>ROUND(P191*H191,2)</f>
        <v>0</v>
      </c>
      <c r="L191" s="248" t="s">
        <v>173</v>
      </c>
      <c r="M191" s="254"/>
      <c r="N191" s="255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217</v>
      </c>
      <c r="AT191" s="218" t="s">
        <v>330</v>
      </c>
      <c r="AU191" s="218" t="s">
        <v>89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174</v>
      </c>
      <c r="BM191" s="218" t="s">
        <v>1323</v>
      </c>
    </row>
    <row r="192" spans="1:65" s="2" customFormat="1" ht="11.25">
      <c r="A192" s="32"/>
      <c r="B192" s="33"/>
      <c r="C192" s="34"/>
      <c r="D192" s="220" t="s">
        <v>176</v>
      </c>
      <c r="E192" s="34"/>
      <c r="F192" s="221" t="s">
        <v>446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89</v>
      </c>
    </row>
    <row r="193" spans="1:65" s="2" customFormat="1" ht="24" customHeight="1">
      <c r="A193" s="32"/>
      <c r="B193" s="33"/>
      <c r="C193" s="246" t="s">
        <v>324</v>
      </c>
      <c r="D193" s="246" t="s">
        <v>330</v>
      </c>
      <c r="E193" s="247" t="s">
        <v>1137</v>
      </c>
      <c r="F193" s="248" t="s">
        <v>1138</v>
      </c>
      <c r="G193" s="249" t="s">
        <v>193</v>
      </c>
      <c r="H193" s="250">
        <v>2</v>
      </c>
      <c r="I193" s="251"/>
      <c r="J193" s="252"/>
      <c r="K193" s="253">
        <f>ROUND(P193*H193,2)</f>
        <v>0</v>
      </c>
      <c r="L193" s="248" t="s">
        <v>173</v>
      </c>
      <c r="M193" s="254"/>
      <c r="N193" s="255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0.11</v>
      </c>
      <c r="V193" s="216">
        <f>U193*H193</f>
        <v>0.22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217</v>
      </c>
      <c r="AT193" s="218" t="s">
        <v>330</v>
      </c>
      <c r="AU193" s="218" t="s">
        <v>89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174</v>
      </c>
      <c r="BM193" s="218" t="s">
        <v>1324</v>
      </c>
    </row>
    <row r="194" spans="1:65" s="2" customFormat="1" ht="11.25">
      <c r="A194" s="32"/>
      <c r="B194" s="33"/>
      <c r="C194" s="34"/>
      <c r="D194" s="220" t="s">
        <v>176</v>
      </c>
      <c r="E194" s="34"/>
      <c r="F194" s="221" t="s">
        <v>1138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89</v>
      </c>
    </row>
    <row r="195" spans="1:65" s="2" customFormat="1" ht="24" customHeight="1">
      <c r="A195" s="32"/>
      <c r="B195" s="33"/>
      <c r="C195" s="246" t="s">
        <v>329</v>
      </c>
      <c r="D195" s="246" t="s">
        <v>330</v>
      </c>
      <c r="E195" s="247" t="s">
        <v>1034</v>
      </c>
      <c r="F195" s="248" t="s">
        <v>1035</v>
      </c>
      <c r="G195" s="249" t="s">
        <v>193</v>
      </c>
      <c r="H195" s="250">
        <v>2</v>
      </c>
      <c r="I195" s="251"/>
      <c r="J195" s="252"/>
      <c r="K195" s="253">
        <f>ROUND(P195*H195,2)</f>
        <v>0</v>
      </c>
      <c r="L195" s="248" t="s">
        <v>173</v>
      </c>
      <c r="M195" s="254"/>
      <c r="N195" s="255" t="s">
        <v>1</v>
      </c>
      <c r="O195" s="214" t="s">
        <v>42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68"/>
      <c r="T195" s="216">
        <f>S195*H195</f>
        <v>0</v>
      </c>
      <c r="U195" s="216">
        <v>0.99</v>
      </c>
      <c r="V195" s="216">
        <f>U195*H195</f>
        <v>1.98</v>
      </c>
      <c r="W195" s="216">
        <v>0</v>
      </c>
      <c r="X195" s="217">
        <f>W195*H195</f>
        <v>0</v>
      </c>
      <c r="Y195" s="32"/>
      <c r="Z195" s="32"/>
      <c r="AA195" s="32"/>
      <c r="AB195" s="32"/>
      <c r="AC195" s="32"/>
      <c r="AD195" s="32"/>
      <c r="AE195" s="32"/>
      <c r="AR195" s="218" t="s">
        <v>217</v>
      </c>
      <c r="AT195" s="218" t="s">
        <v>330</v>
      </c>
      <c r="AU195" s="218" t="s">
        <v>89</v>
      </c>
      <c r="AY195" s="16" t="s">
        <v>166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6" t="s">
        <v>87</v>
      </c>
      <c r="BK195" s="219">
        <f>ROUND(P195*H195,2)</f>
        <v>0</v>
      </c>
      <c r="BL195" s="16" t="s">
        <v>174</v>
      </c>
      <c r="BM195" s="218" t="s">
        <v>1325</v>
      </c>
    </row>
    <row r="196" spans="1:65" s="2" customFormat="1" ht="11.25">
      <c r="A196" s="32"/>
      <c r="B196" s="33"/>
      <c r="C196" s="34"/>
      <c r="D196" s="220" t="s">
        <v>176</v>
      </c>
      <c r="E196" s="34"/>
      <c r="F196" s="221" t="s">
        <v>1035</v>
      </c>
      <c r="G196" s="34"/>
      <c r="H196" s="34"/>
      <c r="I196" s="113"/>
      <c r="J196" s="113"/>
      <c r="K196" s="34"/>
      <c r="L196" s="34"/>
      <c r="M196" s="37"/>
      <c r="N196" s="222"/>
      <c r="O196" s="223"/>
      <c r="P196" s="68"/>
      <c r="Q196" s="68"/>
      <c r="R196" s="68"/>
      <c r="S196" s="68"/>
      <c r="T196" s="68"/>
      <c r="U196" s="68"/>
      <c r="V196" s="68"/>
      <c r="W196" s="68"/>
      <c r="X196" s="69"/>
      <c r="Y196" s="32"/>
      <c r="Z196" s="32"/>
      <c r="AA196" s="32"/>
      <c r="AB196" s="32"/>
      <c r="AC196" s="32"/>
      <c r="AD196" s="32"/>
      <c r="AE196" s="32"/>
      <c r="AT196" s="16" t="s">
        <v>176</v>
      </c>
      <c r="AU196" s="16" t="s">
        <v>89</v>
      </c>
    </row>
    <row r="197" spans="1:65" s="12" customFormat="1" ht="25.9" customHeight="1">
      <c r="B197" s="189"/>
      <c r="C197" s="190"/>
      <c r="D197" s="191" t="s">
        <v>78</v>
      </c>
      <c r="E197" s="192" t="s">
        <v>457</v>
      </c>
      <c r="F197" s="192" t="s">
        <v>458</v>
      </c>
      <c r="G197" s="190"/>
      <c r="H197" s="190"/>
      <c r="I197" s="193"/>
      <c r="J197" s="193"/>
      <c r="K197" s="194">
        <f>BK197</f>
        <v>0</v>
      </c>
      <c r="L197" s="190"/>
      <c r="M197" s="195"/>
      <c r="N197" s="196"/>
      <c r="O197" s="197"/>
      <c r="P197" s="197"/>
      <c r="Q197" s="198">
        <f>SUM(Q198:Q218)</f>
        <v>0</v>
      </c>
      <c r="R197" s="198">
        <f>SUM(R198:R218)</f>
        <v>0</v>
      </c>
      <c r="S197" s="197"/>
      <c r="T197" s="199">
        <f>SUM(T198:T218)</f>
        <v>0</v>
      </c>
      <c r="U197" s="197"/>
      <c r="V197" s="199">
        <f>SUM(V198:V218)</f>
        <v>0</v>
      </c>
      <c r="W197" s="197"/>
      <c r="X197" s="200">
        <f>SUM(X198:X218)</f>
        <v>0</v>
      </c>
      <c r="AR197" s="201" t="s">
        <v>174</v>
      </c>
      <c r="AT197" s="202" t="s">
        <v>78</v>
      </c>
      <c r="AU197" s="202" t="s">
        <v>79</v>
      </c>
      <c r="AY197" s="201" t="s">
        <v>166</v>
      </c>
      <c r="BK197" s="203">
        <f>SUM(BK198:BK218)</f>
        <v>0</v>
      </c>
    </row>
    <row r="198" spans="1:65" s="2" customFormat="1" ht="24" customHeight="1">
      <c r="A198" s="32"/>
      <c r="B198" s="33"/>
      <c r="C198" s="206" t="s">
        <v>335</v>
      </c>
      <c r="D198" s="206" t="s">
        <v>169</v>
      </c>
      <c r="E198" s="207" t="s">
        <v>599</v>
      </c>
      <c r="F198" s="208" t="s">
        <v>600</v>
      </c>
      <c r="G198" s="209" t="s">
        <v>198</v>
      </c>
      <c r="H198" s="210">
        <v>126.89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1326</v>
      </c>
    </row>
    <row r="199" spans="1:65" s="2" customFormat="1" ht="58.5">
      <c r="A199" s="32"/>
      <c r="B199" s="33"/>
      <c r="C199" s="34"/>
      <c r="D199" s="220" t="s">
        <v>176</v>
      </c>
      <c r="E199" s="34"/>
      <c r="F199" s="221" t="s">
        <v>602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1327</v>
      </c>
      <c r="G200" s="225"/>
      <c r="H200" s="228">
        <v>126.89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340</v>
      </c>
      <c r="D201" s="206" t="s">
        <v>169</v>
      </c>
      <c r="E201" s="207" t="s">
        <v>610</v>
      </c>
      <c r="F201" s="208" t="s">
        <v>611</v>
      </c>
      <c r="G201" s="209" t="s">
        <v>198</v>
      </c>
      <c r="H201" s="210">
        <v>126.89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1328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613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1329</v>
      </c>
      <c r="G203" s="225"/>
      <c r="H203" s="228">
        <v>126.89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24" customHeight="1">
      <c r="A204" s="32"/>
      <c r="B204" s="33"/>
      <c r="C204" s="206" t="s">
        <v>345</v>
      </c>
      <c r="D204" s="206" t="s">
        <v>169</v>
      </c>
      <c r="E204" s="207" t="s">
        <v>701</v>
      </c>
      <c r="F204" s="208" t="s">
        <v>702</v>
      </c>
      <c r="G204" s="209" t="s">
        <v>198</v>
      </c>
      <c r="H204" s="210">
        <v>104.658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1330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704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22.5">
      <c r="B206" s="224"/>
      <c r="C206" s="225"/>
      <c r="D206" s="220" t="s">
        <v>178</v>
      </c>
      <c r="E206" s="226" t="s">
        <v>1</v>
      </c>
      <c r="F206" s="227" t="s">
        <v>1331</v>
      </c>
      <c r="G206" s="225"/>
      <c r="H206" s="228">
        <v>104.658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349</v>
      </c>
      <c r="D207" s="206" t="s">
        <v>169</v>
      </c>
      <c r="E207" s="207" t="s">
        <v>496</v>
      </c>
      <c r="F207" s="208" t="s">
        <v>497</v>
      </c>
      <c r="G207" s="209" t="s">
        <v>198</v>
      </c>
      <c r="H207" s="210">
        <v>204.63499999999999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1332</v>
      </c>
    </row>
    <row r="208" spans="1:65" s="2" customFormat="1" ht="117">
      <c r="A208" s="32"/>
      <c r="B208" s="33"/>
      <c r="C208" s="34"/>
      <c r="D208" s="220" t="s">
        <v>176</v>
      </c>
      <c r="E208" s="34"/>
      <c r="F208" s="221" t="s">
        <v>499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65" s="13" customFormat="1" ht="11.25">
      <c r="B209" s="224"/>
      <c r="C209" s="225"/>
      <c r="D209" s="220" t="s">
        <v>178</v>
      </c>
      <c r="E209" s="226" t="s">
        <v>1</v>
      </c>
      <c r="F209" s="227" t="s">
        <v>1333</v>
      </c>
      <c r="G209" s="225"/>
      <c r="H209" s="228">
        <v>204.63499999999999</v>
      </c>
      <c r="I209" s="229"/>
      <c r="J209" s="229"/>
      <c r="K209" s="225"/>
      <c r="L209" s="225"/>
      <c r="M209" s="230"/>
      <c r="N209" s="231"/>
      <c r="O209" s="232"/>
      <c r="P209" s="232"/>
      <c r="Q209" s="232"/>
      <c r="R209" s="232"/>
      <c r="S209" s="232"/>
      <c r="T209" s="232"/>
      <c r="U209" s="232"/>
      <c r="V209" s="232"/>
      <c r="W209" s="232"/>
      <c r="X209" s="233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65" s="2" customFormat="1" ht="36" customHeight="1">
      <c r="A210" s="32"/>
      <c r="B210" s="33"/>
      <c r="C210" s="206" t="s">
        <v>353</v>
      </c>
      <c r="D210" s="206" t="s">
        <v>169</v>
      </c>
      <c r="E210" s="207" t="s">
        <v>514</v>
      </c>
      <c r="F210" s="208" t="s">
        <v>515</v>
      </c>
      <c r="G210" s="209" t="s">
        <v>198</v>
      </c>
      <c r="H210" s="210">
        <v>101.651</v>
      </c>
      <c r="I210" s="211"/>
      <c r="J210" s="211"/>
      <c r="K210" s="212">
        <f>ROUND(P210*H210,2)</f>
        <v>0</v>
      </c>
      <c r="L210" s="208" t="s">
        <v>173</v>
      </c>
      <c r="M210" s="37"/>
      <c r="N210" s="213" t="s">
        <v>1</v>
      </c>
      <c r="O210" s="214" t="s">
        <v>42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68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2"/>
      <c r="Z210" s="32"/>
      <c r="AA210" s="32"/>
      <c r="AB210" s="32"/>
      <c r="AC210" s="32"/>
      <c r="AD210" s="32"/>
      <c r="AE210" s="32"/>
      <c r="AR210" s="218" t="s">
        <v>462</v>
      </c>
      <c r="AT210" s="218" t="s">
        <v>169</v>
      </c>
      <c r="AU210" s="218" t="s">
        <v>87</v>
      </c>
      <c r="AY210" s="16" t="s">
        <v>166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6" t="s">
        <v>87</v>
      </c>
      <c r="BK210" s="219">
        <f>ROUND(P210*H210,2)</f>
        <v>0</v>
      </c>
      <c r="BL210" s="16" t="s">
        <v>462</v>
      </c>
      <c r="BM210" s="218" t="s">
        <v>1334</v>
      </c>
    </row>
    <row r="211" spans="1:65" s="2" customFormat="1" ht="117">
      <c r="A211" s="32"/>
      <c r="B211" s="33"/>
      <c r="C211" s="34"/>
      <c r="D211" s="220" t="s">
        <v>176</v>
      </c>
      <c r="E211" s="34"/>
      <c r="F211" s="221" t="s">
        <v>517</v>
      </c>
      <c r="G211" s="34"/>
      <c r="H211" s="34"/>
      <c r="I211" s="113"/>
      <c r="J211" s="113"/>
      <c r="K211" s="34"/>
      <c r="L211" s="34"/>
      <c r="M211" s="37"/>
      <c r="N211" s="222"/>
      <c r="O211" s="223"/>
      <c r="P211" s="68"/>
      <c r="Q211" s="68"/>
      <c r="R211" s="68"/>
      <c r="S211" s="68"/>
      <c r="T211" s="68"/>
      <c r="U211" s="68"/>
      <c r="V211" s="68"/>
      <c r="W211" s="68"/>
      <c r="X211" s="69"/>
      <c r="Y211" s="32"/>
      <c r="Z211" s="32"/>
      <c r="AA211" s="32"/>
      <c r="AB211" s="32"/>
      <c r="AC211" s="32"/>
      <c r="AD211" s="32"/>
      <c r="AE211" s="32"/>
      <c r="AT211" s="16" t="s">
        <v>176</v>
      </c>
      <c r="AU211" s="16" t="s">
        <v>87</v>
      </c>
    </row>
    <row r="212" spans="1:65" s="13" customFormat="1" ht="11.25">
      <c r="B212" s="224"/>
      <c r="C212" s="225"/>
      <c r="D212" s="220" t="s">
        <v>178</v>
      </c>
      <c r="E212" s="226" t="s">
        <v>1</v>
      </c>
      <c r="F212" s="227" t="s">
        <v>1335</v>
      </c>
      <c r="G212" s="225"/>
      <c r="H212" s="228">
        <v>101.651</v>
      </c>
      <c r="I212" s="229"/>
      <c r="J212" s="229"/>
      <c r="K212" s="225"/>
      <c r="L212" s="225"/>
      <c r="M212" s="230"/>
      <c r="N212" s="231"/>
      <c r="O212" s="232"/>
      <c r="P212" s="232"/>
      <c r="Q212" s="232"/>
      <c r="R212" s="232"/>
      <c r="S212" s="232"/>
      <c r="T212" s="232"/>
      <c r="U212" s="232"/>
      <c r="V212" s="232"/>
      <c r="W212" s="232"/>
      <c r="X212" s="233"/>
      <c r="AT212" s="234" t="s">
        <v>178</v>
      </c>
      <c r="AU212" s="234" t="s">
        <v>87</v>
      </c>
      <c r="AV212" s="13" t="s">
        <v>89</v>
      </c>
      <c r="AW212" s="13" t="s">
        <v>5</v>
      </c>
      <c r="AX212" s="13" t="s">
        <v>87</v>
      </c>
      <c r="AY212" s="234" t="s">
        <v>166</v>
      </c>
    </row>
    <row r="213" spans="1:65" s="2" customFormat="1" ht="36" customHeight="1">
      <c r="A213" s="32"/>
      <c r="B213" s="33"/>
      <c r="C213" s="206" t="s">
        <v>357</v>
      </c>
      <c r="D213" s="206" t="s">
        <v>169</v>
      </c>
      <c r="E213" s="207" t="s">
        <v>473</v>
      </c>
      <c r="F213" s="208" t="s">
        <v>474</v>
      </c>
      <c r="G213" s="209" t="s">
        <v>198</v>
      </c>
      <c r="H213" s="210">
        <v>1.98</v>
      </c>
      <c r="I213" s="211"/>
      <c r="J213" s="211"/>
      <c r="K213" s="212">
        <f>ROUND(P213*H213,2)</f>
        <v>0</v>
      </c>
      <c r="L213" s="208" t="s">
        <v>173</v>
      </c>
      <c r="M213" s="37"/>
      <c r="N213" s="213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0</v>
      </c>
      <c r="V213" s="216">
        <f>U213*H213</f>
        <v>0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462</v>
      </c>
      <c r="AT213" s="218" t="s">
        <v>169</v>
      </c>
      <c r="AU213" s="218" t="s">
        <v>87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462</v>
      </c>
      <c r="BM213" s="218" t="s">
        <v>1336</v>
      </c>
    </row>
    <row r="214" spans="1:65" s="2" customFormat="1" ht="117">
      <c r="A214" s="32"/>
      <c r="B214" s="33"/>
      <c r="C214" s="34"/>
      <c r="D214" s="220" t="s">
        <v>176</v>
      </c>
      <c r="E214" s="34"/>
      <c r="F214" s="221" t="s">
        <v>476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87</v>
      </c>
    </row>
    <row r="215" spans="1:65" s="13" customFormat="1" ht="11.25">
      <c r="B215" s="224"/>
      <c r="C215" s="225"/>
      <c r="D215" s="220" t="s">
        <v>178</v>
      </c>
      <c r="E215" s="226" t="s">
        <v>1</v>
      </c>
      <c r="F215" s="227" t="s">
        <v>1337</v>
      </c>
      <c r="G215" s="225"/>
      <c r="H215" s="228">
        <v>1.98</v>
      </c>
      <c r="I215" s="229"/>
      <c r="J215" s="229"/>
      <c r="K215" s="225"/>
      <c r="L215" s="225"/>
      <c r="M215" s="230"/>
      <c r="N215" s="231"/>
      <c r="O215" s="232"/>
      <c r="P215" s="232"/>
      <c r="Q215" s="232"/>
      <c r="R215" s="232"/>
      <c r="S215" s="232"/>
      <c r="T215" s="232"/>
      <c r="U215" s="232"/>
      <c r="V215" s="232"/>
      <c r="W215" s="232"/>
      <c r="X215" s="233"/>
      <c r="AT215" s="234" t="s">
        <v>178</v>
      </c>
      <c r="AU215" s="234" t="s">
        <v>87</v>
      </c>
      <c r="AV215" s="13" t="s">
        <v>89</v>
      </c>
      <c r="AW215" s="13" t="s">
        <v>5</v>
      </c>
      <c r="AX215" s="13" t="s">
        <v>87</v>
      </c>
      <c r="AY215" s="234" t="s">
        <v>166</v>
      </c>
    </row>
    <row r="216" spans="1:65" s="2" customFormat="1" ht="24" customHeight="1">
      <c r="A216" s="32"/>
      <c r="B216" s="33"/>
      <c r="C216" s="206" t="s">
        <v>361</v>
      </c>
      <c r="D216" s="206" t="s">
        <v>169</v>
      </c>
      <c r="E216" s="207" t="s">
        <v>520</v>
      </c>
      <c r="F216" s="208" t="s">
        <v>521</v>
      </c>
      <c r="G216" s="209" t="s">
        <v>193</v>
      </c>
      <c r="H216" s="210">
        <v>1</v>
      </c>
      <c r="I216" s="211"/>
      <c r="J216" s="211"/>
      <c r="K216" s="212">
        <f>ROUND(P216*H216,2)</f>
        <v>0</v>
      </c>
      <c r="L216" s="208" t="s">
        <v>173</v>
      </c>
      <c r="M216" s="37"/>
      <c r="N216" s="213" t="s">
        <v>1</v>
      </c>
      <c r="O216" s="214" t="s">
        <v>42</v>
      </c>
      <c r="P216" s="215">
        <f>I216+J216</f>
        <v>0</v>
      </c>
      <c r="Q216" s="215">
        <f>ROUND(I216*H216,2)</f>
        <v>0</v>
      </c>
      <c r="R216" s="215">
        <f>ROUND(J216*H216,2)</f>
        <v>0</v>
      </c>
      <c r="S216" s="68"/>
      <c r="T216" s="216">
        <f>S216*H216</f>
        <v>0</v>
      </c>
      <c r="U216" s="216">
        <v>0</v>
      </c>
      <c r="V216" s="216">
        <f>U216*H216</f>
        <v>0</v>
      </c>
      <c r="W216" s="216">
        <v>0</v>
      </c>
      <c r="X216" s="217">
        <f>W216*H216</f>
        <v>0</v>
      </c>
      <c r="Y216" s="32"/>
      <c r="Z216" s="32"/>
      <c r="AA216" s="32"/>
      <c r="AB216" s="32"/>
      <c r="AC216" s="32"/>
      <c r="AD216" s="32"/>
      <c r="AE216" s="32"/>
      <c r="AR216" s="218" t="s">
        <v>462</v>
      </c>
      <c r="AT216" s="218" t="s">
        <v>169</v>
      </c>
      <c r="AU216" s="218" t="s">
        <v>87</v>
      </c>
      <c r="AY216" s="16" t="s">
        <v>166</v>
      </c>
      <c r="BE216" s="219">
        <f>IF(O216="základní",K216,0)</f>
        <v>0</v>
      </c>
      <c r="BF216" s="219">
        <f>IF(O216="snížená",K216,0)</f>
        <v>0</v>
      </c>
      <c r="BG216" s="219">
        <f>IF(O216="zákl. přenesená",K216,0)</f>
        <v>0</v>
      </c>
      <c r="BH216" s="219">
        <f>IF(O216="sníž. přenesená",K216,0)</f>
        <v>0</v>
      </c>
      <c r="BI216" s="219">
        <f>IF(O216="nulová",K216,0)</f>
        <v>0</v>
      </c>
      <c r="BJ216" s="16" t="s">
        <v>87</v>
      </c>
      <c r="BK216" s="219">
        <f>ROUND(P216*H216,2)</f>
        <v>0</v>
      </c>
      <c r="BL216" s="16" t="s">
        <v>462</v>
      </c>
      <c r="BM216" s="218" t="s">
        <v>1338</v>
      </c>
    </row>
    <row r="217" spans="1:65" s="2" customFormat="1" ht="58.5">
      <c r="A217" s="32"/>
      <c r="B217" s="33"/>
      <c r="C217" s="34"/>
      <c r="D217" s="220" t="s">
        <v>176</v>
      </c>
      <c r="E217" s="34"/>
      <c r="F217" s="221" t="s">
        <v>523</v>
      </c>
      <c r="G217" s="34"/>
      <c r="H217" s="34"/>
      <c r="I217" s="113"/>
      <c r="J217" s="113"/>
      <c r="K217" s="34"/>
      <c r="L217" s="34"/>
      <c r="M217" s="37"/>
      <c r="N217" s="222"/>
      <c r="O217" s="223"/>
      <c r="P217" s="68"/>
      <c r="Q217" s="68"/>
      <c r="R217" s="68"/>
      <c r="S217" s="68"/>
      <c r="T217" s="68"/>
      <c r="U217" s="68"/>
      <c r="V217" s="68"/>
      <c r="W217" s="68"/>
      <c r="X217" s="69"/>
      <c r="Y217" s="32"/>
      <c r="Z217" s="32"/>
      <c r="AA217" s="32"/>
      <c r="AB217" s="32"/>
      <c r="AC217" s="32"/>
      <c r="AD217" s="32"/>
      <c r="AE217" s="32"/>
      <c r="AT217" s="16" t="s">
        <v>176</v>
      </c>
      <c r="AU217" s="16" t="s">
        <v>87</v>
      </c>
    </row>
    <row r="218" spans="1:65" s="13" customFormat="1" ht="11.25">
      <c r="B218" s="224"/>
      <c r="C218" s="225"/>
      <c r="D218" s="220" t="s">
        <v>178</v>
      </c>
      <c r="E218" s="226" t="s">
        <v>1</v>
      </c>
      <c r="F218" s="227" t="s">
        <v>623</v>
      </c>
      <c r="G218" s="225"/>
      <c r="H218" s="228">
        <v>1</v>
      </c>
      <c r="I218" s="229"/>
      <c r="J218" s="229"/>
      <c r="K218" s="225"/>
      <c r="L218" s="225"/>
      <c r="M218" s="230"/>
      <c r="N218" s="256"/>
      <c r="O218" s="257"/>
      <c r="P218" s="257"/>
      <c r="Q218" s="257"/>
      <c r="R218" s="257"/>
      <c r="S218" s="257"/>
      <c r="T218" s="257"/>
      <c r="U218" s="257"/>
      <c r="V218" s="257"/>
      <c r="W218" s="257"/>
      <c r="X218" s="258"/>
      <c r="AT218" s="234" t="s">
        <v>178</v>
      </c>
      <c r="AU218" s="234" t="s">
        <v>87</v>
      </c>
      <c r="AV218" s="13" t="s">
        <v>89</v>
      </c>
      <c r="AW218" s="13" t="s">
        <v>5</v>
      </c>
      <c r="AX218" s="13" t="s">
        <v>87</v>
      </c>
      <c r="AY218" s="234" t="s">
        <v>166</v>
      </c>
    </row>
    <row r="219" spans="1:65" s="2" customFormat="1" ht="6.95" customHeight="1">
      <c r="A219" s="32"/>
      <c r="B219" s="52"/>
      <c r="C219" s="53"/>
      <c r="D219" s="53"/>
      <c r="E219" s="53"/>
      <c r="F219" s="53"/>
      <c r="G219" s="53"/>
      <c r="H219" s="53"/>
      <c r="I219" s="151"/>
      <c r="J219" s="151"/>
      <c r="K219" s="53"/>
      <c r="L219" s="53"/>
      <c r="M219" s="37"/>
      <c r="N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</row>
  </sheetData>
  <sheetProtection algorithmName="SHA-512" hashValue="MqOep+oL5otTnVxpaqqDx7oKB2AwqPoQ4uLvGuK9buXAh0wpZt5EBq0ls3rnro0QSJfcdAoFIWVxNUNwi8I8qA==" saltValue="eDrLCkRkDWHFI+KvE0ohHT2Z2HTc1jy0hqOXR8hM/qB90BjNRnCLOSzPaSUHIgNM00JUayDr58vBntP4FmZafA==" spinCount="100000" sheet="1" objects="1" scenarios="1" formatColumns="0" formatRows="0" autoFilter="0"/>
  <autoFilter ref="C118:L218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131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1339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ROUND(K117,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ROUND((SUM(BE117:BE132)),  2)</f>
        <v>0</v>
      </c>
      <c r="G35" s="32"/>
      <c r="H35" s="32"/>
      <c r="I35" s="130">
        <v>0.21</v>
      </c>
      <c r="J35" s="113"/>
      <c r="K35" s="124">
        <f>ROUND(((SUM(BE117:BE132))*I35),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ROUND((SUM(BF117:BF132)),  2)</f>
        <v>0</v>
      </c>
      <c r="G36" s="32"/>
      <c r="H36" s="32"/>
      <c r="I36" s="130">
        <v>0.15</v>
      </c>
      <c r="J36" s="113"/>
      <c r="K36" s="124">
        <f>ROUND(((SUM(BF117:BF132))*I36),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ROUND((SUM(BG117:BG132)),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ROUND((SUM(BH117:BH132)),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ROUND((SUM(BI117:BI132)),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VON - Oprava Třemešná ve Sl. – Osoblaha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>Q117</f>
        <v>0</v>
      </c>
      <c r="J96" s="161">
        <f>R117</f>
        <v>0</v>
      </c>
      <c r="K96" s="81">
        <f>K117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1340</v>
      </c>
      <c r="E97" s="165"/>
      <c r="F97" s="165"/>
      <c r="G97" s="165"/>
      <c r="H97" s="165"/>
      <c r="I97" s="166">
        <f>Q118</f>
        <v>0</v>
      </c>
      <c r="J97" s="166">
        <f>R118</f>
        <v>0</v>
      </c>
      <c r="K97" s="167">
        <f>K118</f>
        <v>0</v>
      </c>
      <c r="L97" s="163"/>
      <c r="M97" s="168"/>
    </row>
    <row r="98" spans="1:31" s="2" customFormat="1" ht="21.75" customHeight="1">
      <c r="A98" s="32"/>
      <c r="B98" s="33"/>
      <c r="C98" s="34"/>
      <c r="D98" s="34"/>
      <c r="E98" s="34"/>
      <c r="F98" s="34"/>
      <c r="G98" s="34"/>
      <c r="H98" s="34"/>
      <c r="I98" s="113"/>
      <c r="J98" s="113"/>
      <c r="K98" s="34"/>
      <c r="L98" s="34"/>
      <c r="M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52"/>
      <c r="C99" s="53"/>
      <c r="D99" s="53"/>
      <c r="E99" s="53"/>
      <c r="F99" s="53"/>
      <c r="G99" s="53"/>
      <c r="H99" s="53"/>
      <c r="I99" s="151"/>
      <c r="J99" s="151"/>
      <c r="K99" s="53"/>
      <c r="L99" s="53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54"/>
      <c r="C103" s="55"/>
      <c r="D103" s="55"/>
      <c r="E103" s="55"/>
      <c r="F103" s="55"/>
      <c r="G103" s="55"/>
      <c r="H103" s="55"/>
      <c r="I103" s="154"/>
      <c r="J103" s="154"/>
      <c r="K103" s="55"/>
      <c r="L103" s="55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2" t="s">
        <v>147</v>
      </c>
      <c r="D104" s="34"/>
      <c r="E104" s="34"/>
      <c r="F104" s="34"/>
      <c r="G104" s="34"/>
      <c r="H104" s="34"/>
      <c r="I104" s="113"/>
      <c r="J104" s="113"/>
      <c r="K104" s="34"/>
      <c r="L104" s="34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113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8" t="s">
        <v>17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5.5" customHeight="1">
      <c r="A107" s="32"/>
      <c r="B107" s="33"/>
      <c r="C107" s="34"/>
      <c r="D107" s="34"/>
      <c r="E107" s="308" t="str">
        <f>E7</f>
        <v>Oprava žst. Třemešná ve Slezsku a tratí v úseku Třemešná ve Slezsku – Osoblaha</v>
      </c>
      <c r="F107" s="309"/>
      <c r="G107" s="309"/>
      <c r="H107" s="309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133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80" t="str">
        <f>E9</f>
        <v>VON - Oprava Třemešná ve Sl. – Osoblaha</v>
      </c>
      <c r="F109" s="310"/>
      <c r="G109" s="310"/>
      <c r="H109" s="310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8" t="s">
        <v>21</v>
      </c>
      <c r="D111" s="34"/>
      <c r="E111" s="34"/>
      <c r="F111" s="26" t="str">
        <f>F12</f>
        <v>PS Krnov</v>
      </c>
      <c r="G111" s="34"/>
      <c r="H111" s="34"/>
      <c r="I111" s="115" t="s">
        <v>23</v>
      </c>
      <c r="J111" s="117" t="str">
        <f>IF(J12="","",J12)</f>
        <v>7. 6. 2019</v>
      </c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8" t="s">
        <v>25</v>
      </c>
      <c r="D113" s="34"/>
      <c r="E113" s="34"/>
      <c r="F113" s="26" t="str">
        <f>E15</f>
        <v>SŽDC s.o.,OŘ Ostrava</v>
      </c>
      <c r="G113" s="34"/>
      <c r="H113" s="34"/>
      <c r="I113" s="115" t="s">
        <v>33</v>
      </c>
      <c r="J113" s="155" t="str">
        <f>E21</f>
        <v xml:space="preserve"> 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8" t="s">
        <v>31</v>
      </c>
      <c r="D114" s="34"/>
      <c r="E114" s="34"/>
      <c r="F114" s="26" t="str">
        <f>IF(E18="","",E18)</f>
        <v>Vyplň údaj</v>
      </c>
      <c r="G114" s="34"/>
      <c r="H114" s="34"/>
      <c r="I114" s="115" t="s">
        <v>35</v>
      </c>
      <c r="J114" s="155" t="str">
        <f>E24</f>
        <v xml:space="preserve"> 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0.3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113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11" customFormat="1" ht="29.25" customHeight="1">
      <c r="A116" s="176"/>
      <c r="B116" s="177"/>
      <c r="C116" s="178" t="s">
        <v>148</v>
      </c>
      <c r="D116" s="179" t="s">
        <v>62</v>
      </c>
      <c r="E116" s="179" t="s">
        <v>58</v>
      </c>
      <c r="F116" s="179" t="s">
        <v>59</v>
      </c>
      <c r="G116" s="179" t="s">
        <v>149</v>
      </c>
      <c r="H116" s="179" t="s">
        <v>150</v>
      </c>
      <c r="I116" s="180" t="s">
        <v>151</v>
      </c>
      <c r="J116" s="180" t="s">
        <v>152</v>
      </c>
      <c r="K116" s="179" t="s">
        <v>141</v>
      </c>
      <c r="L116" s="181" t="s">
        <v>153</v>
      </c>
      <c r="M116" s="182"/>
      <c r="N116" s="72" t="s">
        <v>1</v>
      </c>
      <c r="O116" s="73" t="s">
        <v>41</v>
      </c>
      <c r="P116" s="73" t="s">
        <v>154</v>
      </c>
      <c r="Q116" s="73" t="s">
        <v>155</v>
      </c>
      <c r="R116" s="73" t="s">
        <v>156</v>
      </c>
      <c r="S116" s="73" t="s">
        <v>157</v>
      </c>
      <c r="T116" s="73" t="s">
        <v>158</v>
      </c>
      <c r="U116" s="73" t="s">
        <v>159</v>
      </c>
      <c r="V116" s="73" t="s">
        <v>160</v>
      </c>
      <c r="W116" s="73" t="s">
        <v>161</v>
      </c>
      <c r="X116" s="74" t="s">
        <v>162</v>
      </c>
      <c r="Y116" s="176"/>
      <c r="Z116" s="176"/>
      <c r="AA116" s="176"/>
      <c r="AB116" s="176"/>
      <c r="AC116" s="176"/>
      <c r="AD116" s="176"/>
      <c r="AE116" s="176"/>
    </row>
    <row r="117" spans="1:65" s="2" customFormat="1" ht="22.9" customHeight="1">
      <c r="A117" s="32"/>
      <c r="B117" s="33"/>
      <c r="C117" s="79" t="s">
        <v>163</v>
      </c>
      <c r="D117" s="34"/>
      <c r="E117" s="34"/>
      <c r="F117" s="34"/>
      <c r="G117" s="34"/>
      <c r="H117" s="34"/>
      <c r="I117" s="113"/>
      <c r="J117" s="113"/>
      <c r="K117" s="183">
        <f>BK117</f>
        <v>0</v>
      </c>
      <c r="L117" s="34"/>
      <c r="M117" s="37"/>
      <c r="N117" s="75"/>
      <c r="O117" s="184"/>
      <c r="P117" s="76"/>
      <c r="Q117" s="185">
        <f>Q118</f>
        <v>0</v>
      </c>
      <c r="R117" s="185">
        <f>R118</f>
        <v>0</v>
      </c>
      <c r="S117" s="76"/>
      <c r="T117" s="186">
        <f>T118</f>
        <v>0</v>
      </c>
      <c r="U117" s="76"/>
      <c r="V117" s="186">
        <f>V118</f>
        <v>0</v>
      </c>
      <c r="W117" s="76"/>
      <c r="X117" s="187">
        <f>X118</f>
        <v>0</v>
      </c>
      <c r="Y117" s="32"/>
      <c r="Z117" s="32"/>
      <c r="AA117" s="32"/>
      <c r="AB117" s="32"/>
      <c r="AC117" s="32"/>
      <c r="AD117" s="32"/>
      <c r="AE117" s="32"/>
      <c r="AT117" s="16" t="s">
        <v>78</v>
      </c>
      <c r="AU117" s="16" t="s">
        <v>143</v>
      </c>
      <c r="BK117" s="188">
        <f>BK118</f>
        <v>0</v>
      </c>
    </row>
    <row r="118" spans="1:65" s="12" customFormat="1" ht="25.9" customHeight="1">
      <c r="B118" s="189"/>
      <c r="C118" s="190"/>
      <c r="D118" s="191" t="s">
        <v>78</v>
      </c>
      <c r="E118" s="192" t="s">
        <v>1341</v>
      </c>
      <c r="F118" s="192" t="s">
        <v>1342</v>
      </c>
      <c r="G118" s="190"/>
      <c r="H118" s="190"/>
      <c r="I118" s="193"/>
      <c r="J118" s="193"/>
      <c r="K118" s="194">
        <f>BK118</f>
        <v>0</v>
      </c>
      <c r="L118" s="190"/>
      <c r="M118" s="195"/>
      <c r="N118" s="196"/>
      <c r="O118" s="197"/>
      <c r="P118" s="197"/>
      <c r="Q118" s="198">
        <f>SUM(Q119:Q132)</f>
        <v>0</v>
      </c>
      <c r="R118" s="198">
        <f>SUM(R119:R132)</f>
        <v>0</v>
      </c>
      <c r="S118" s="197"/>
      <c r="T118" s="199">
        <f>SUM(T119:T132)</f>
        <v>0</v>
      </c>
      <c r="U118" s="197"/>
      <c r="V118" s="199">
        <f>SUM(V119:V132)</f>
        <v>0</v>
      </c>
      <c r="W118" s="197"/>
      <c r="X118" s="200">
        <f>SUM(X119:X132)</f>
        <v>0</v>
      </c>
      <c r="AR118" s="201" t="s">
        <v>167</v>
      </c>
      <c r="AT118" s="202" t="s">
        <v>78</v>
      </c>
      <c r="AU118" s="202" t="s">
        <v>79</v>
      </c>
      <c r="AY118" s="201" t="s">
        <v>166</v>
      </c>
      <c r="BK118" s="203">
        <f>SUM(BK119:BK132)</f>
        <v>0</v>
      </c>
    </row>
    <row r="119" spans="1:65" s="2" customFormat="1" ht="24" customHeight="1">
      <c r="A119" s="32"/>
      <c r="B119" s="33"/>
      <c r="C119" s="206" t="s">
        <v>87</v>
      </c>
      <c r="D119" s="206" t="s">
        <v>169</v>
      </c>
      <c r="E119" s="207" t="s">
        <v>1343</v>
      </c>
      <c r="F119" s="208" t="s">
        <v>1344</v>
      </c>
      <c r="G119" s="209" t="s">
        <v>1345</v>
      </c>
      <c r="H119" s="210">
        <v>112</v>
      </c>
      <c r="I119" s="211"/>
      <c r="J119" s="211"/>
      <c r="K119" s="212">
        <f>ROUND(P119*H119,2)</f>
        <v>0</v>
      </c>
      <c r="L119" s="208" t="s">
        <v>173</v>
      </c>
      <c r="M119" s="37"/>
      <c r="N119" s="213" t="s">
        <v>1</v>
      </c>
      <c r="O119" s="214" t="s">
        <v>42</v>
      </c>
      <c r="P119" s="215">
        <f>I119+J119</f>
        <v>0</v>
      </c>
      <c r="Q119" s="215">
        <f>ROUND(I119*H119,2)</f>
        <v>0</v>
      </c>
      <c r="R119" s="215">
        <f>ROUND(J119*H119,2)</f>
        <v>0</v>
      </c>
      <c r="S119" s="68"/>
      <c r="T119" s="216">
        <f>S119*H119</f>
        <v>0</v>
      </c>
      <c r="U119" s="216">
        <v>0</v>
      </c>
      <c r="V119" s="216">
        <f>U119*H119</f>
        <v>0</v>
      </c>
      <c r="W119" s="216">
        <v>0</v>
      </c>
      <c r="X119" s="217">
        <f>W119*H119</f>
        <v>0</v>
      </c>
      <c r="Y119" s="32"/>
      <c r="Z119" s="32"/>
      <c r="AA119" s="32"/>
      <c r="AB119" s="32"/>
      <c r="AC119" s="32"/>
      <c r="AD119" s="32"/>
      <c r="AE119" s="32"/>
      <c r="AR119" s="218" t="s">
        <v>1346</v>
      </c>
      <c r="AT119" s="218" t="s">
        <v>169</v>
      </c>
      <c r="AU119" s="218" t="s">
        <v>87</v>
      </c>
      <c r="AY119" s="16" t="s">
        <v>166</v>
      </c>
      <c r="BE119" s="219">
        <f>IF(O119="základní",K119,0)</f>
        <v>0</v>
      </c>
      <c r="BF119" s="219">
        <f>IF(O119="snížená",K119,0)</f>
        <v>0</v>
      </c>
      <c r="BG119" s="219">
        <f>IF(O119="zákl. přenesená",K119,0)</f>
        <v>0</v>
      </c>
      <c r="BH119" s="219">
        <f>IF(O119="sníž. přenesená",K119,0)</f>
        <v>0</v>
      </c>
      <c r="BI119" s="219">
        <f>IF(O119="nulová",K119,0)</f>
        <v>0</v>
      </c>
      <c r="BJ119" s="16" t="s">
        <v>87</v>
      </c>
      <c r="BK119" s="219">
        <f>ROUND(P119*H119,2)</f>
        <v>0</v>
      </c>
      <c r="BL119" s="16" t="s">
        <v>1346</v>
      </c>
      <c r="BM119" s="218" t="s">
        <v>1347</v>
      </c>
    </row>
    <row r="120" spans="1:65" s="2" customFormat="1" ht="48.75">
      <c r="A120" s="32"/>
      <c r="B120" s="33"/>
      <c r="C120" s="34"/>
      <c r="D120" s="220" t="s">
        <v>176</v>
      </c>
      <c r="E120" s="34"/>
      <c r="F120" s="221" t="s">
        <v>1348</v>
      </c>
      <c r="G120" s="34"/>
      <c r="H120" s="34"/>
      <c r="I120" s="113"/>
      <c r="J120" s="113"/>
      <c r="K120" s="34"/>
      <c r="L120" s="34"/>
      <c r="M120" s="37"/>
      <c r="N120" s="222"/>
      <c r="O120" s="223"/>
      <c r="P120" s="68"/>
      <c r="Q120" s="68"/>
      <c r="R120" s="68"/>
      <c r="S120" s="68"/>
      <c r="T120" s="68"/>
      <c r="U120" s="68"/>
      <c r="V120" s="68"/>
      <c r="W120" s="68"/>
      <c r="X120" s="69"/>
      <c r="Y120" s="32"/>
      <c r="Z120" s="32"/>
      <c r="AA120" s="32"/>
      <c r="AB120" s="32"/>
      <c r="AC120" s="32"/>
      <c r="AD120" s="32"/>
      <c r="AE120" s="32"/>
      <c r="AT120" s="16" t="s">
        <v>176</v>
      </c>
      <c r="AU120" s="16" t="s">
        <v>87</v>
      </c>
    </row>
    <row r="121" spans="1:65" s="13" customFormat="1" ht="11.25">
      <c r="B121" s="224"/>
      <c r="C121" s="225"/>
      <c r="D121" s="220" t="s">
        <v>178</v>
      </c>
      <c r="E121" s="226" t="s">
        <v>1</v>
      </c>
      <c r="F121" s="227" t="s">
        <v>1349</v>
      </c>
      <c r="G121" s="225"/>
      <c r="H121" s="228">
        <v>112</v>
      </c>
      <c r="I121" s="229"/>
      <c r="J121" s="229"/>
      <c r="K121" s="225"/>
      <c r="L121" s="225"/>
      <c r="M121" s="230"/>
      <c r="N121" s="231"/>
      <c r="O121" s="232"/>
      <c r="P121" s="232"/>
      <c r="Q121" s="232"/>
      <c r="R121" s="232"/>
      <c r="S121" s="232"/>
      <c r="T121" s="232"/>
      <c r="U121" s="232"/>
      <c r="V121" s="232"/>
      <c r="W121" s="232"/>
      <c r="X121" s="233"/>
      <c r="AT121" s="234" t="s">
        <v>178</v>
      </c>
      <c r="AU121" s="234" t="s">
        <v>87</v>
      </c>
      <c r="AV121" s="13" t="s">
        <v>89</v>
      </c>
      <c r="AW121" s="13" t="s">
        <v>5</v>
      </c>
      <c r="AX121" s="13" t="s">
        <v>87</v>
      </c>
      <c r="AY121" s="234" t="s">
        <v>166</v>
      </c>
    </row>
    <row r="122" spans="1:65" s="2" customFormat="1" ht="60" customHeight="1">
      <c r="A122" s="32"/>
      <c r="B122" s="33"/>
      <c r="C122" s="206" t="s">
        <v>89</v>
      </c>
      <c r="D122" s="206" t="s">
        <v>169</v>
      </c>
      <c r="E122" s="207" t="s">
        <v>1350</v>
      </c>
      <c r="F122" s="208" t="s">
        <v>1351</v>
      </c>
      <c r="G122" s="209" t="s">
        <v>1352</v>
      </c>
      <c r="H122" s="210">
        <v>1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1346</v>
      </c>
      <c r="AT122" s="218" t="s">
        <v>169</v>
      </c>
      <c r="AU122" s="218" t="s">
        <v>87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1346</v>
      </c>
      <c r="BM122" s="218" t="s">
        <v>1353</v>
      </c>
    </row>
    <row r="123" spans="1:65" s="2" customFormat="1" ht="39">
      <c r="A123" s="32"/>
      <c r="B123" s="33"/>
      <c r="C123" s="34"/>
      <c r="D123" s="220" t="s">
        <v>176</v>
      </c>
      <c r="E123" s="34"/>
      <c r="F123" s="221" t="s">
        <v>1351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87</v>
      </c>
    </row>
    <row r="124" spans="1:65" s="2" customFormat="1" ht="24" customHeight="1">
      <c r="A124" s="32"/>
      <c r="B124" s="33"/>
      <c r="C124" s="206" t="s">
        <v>186</v>
      </c>
      <c r="D124" s="206" t="s">
        <v>169</v>
      </c>
      <c r="E124" s="207" t="s">
        <v>1354</v>
      </c>
      <c r="F124" s="208" t="s">
        <v>1355</v>
      </c>
      <c r="G124" s="209" t="s">
        <v>1352</v>
      </c>
      <c r="H124" s="210">
        <v>6</v>
      </c>
      <c r="I124" s="211"/>
      <c r="J124" s="211"/>
      <c r="K124" s="212">
        <f>ROUND(P124*H124,2)</f>
        <v>0</v>
      </c>
      <c r="L124" s="208" t="s">
        <v>173</v>
      </c>
      <c r="M124" s="37"/>
      <c r="N124" s="213" t="s">
        <v>1</v>
      </c>
      <c r="O124" s="214" t="s">
        <v>42</v>
      </c>
      <c r="P124" s="215">
        <f>I124+J124</f>
        <v>0</v>
      </c>
      <c r="Q124" s="215">
        <f>ROUND(I124*H124,2)</f>
        <v>0</v>
      </c>
      <c r="R124" s="215">
        <f>ROUND(J124*H124,2)</f>
        <v>0</v>
      </c>
      <c r="S124" s="68"/>
      <c r="T124" s="216">
        <f>S124*H124</f>
        <v>0</v>
      </c>
      <c r="U124" s="216">
        <v>0</v>
      </c>
      <c r="V124" s="216">
        <f>U124*H124</f>
        <v>0</v>
      </c>
      <c r="W124" s="216">
        <v>0</v>
      </c>
      <c r="X124" s="217">
        <f>W124*H124</f>
        <v>0</v>
      </c>
      <c r="Y124" s="32"/>
      <c r="Z124" s="32"/>
      <c r="AA124" s="32"/>
      <c r="AB124" s="32"/>
      <c r="AC124" s="32"/>
      <c r="AD124" s="32"/>
      <c r="AE124" s="32"/>
      <c r="AR124" s="218" t="s">
        <v>1346</v>
      </c>
      <c r="AT124" s="218" t="s">
        <v>169</v>
      </c>
      <c r="AU124" s="218" t="s">
        <v>87</v>
      </c>
      <c r="AY124" s="16" t="s">
        <v>166</v>
      </c>
      <c r="BE124" s="219">
        <f>IF(O124="základní",K124,0)</f>
        <v>0</v>
      </c>
      <c r="BF124" s="219">
        <f>IF(O124="snížená",K124,0)</f>
        <v>0</v>
      </c>
      <c r="BG124" s="219">
        <f>IF(O124="zákl. přenesená",K124,0)</f>
        <v>0</v>
      </c>
      <c r="BH124" s="219">
        <f>IF(O124="sníž. přenesená",K124,0)</f>
        <v>0</v>
      </c>
      <c r="BI124" s="219">
        <f>IF(O124="nulová",K124,0)</f>
        <v>0</v>
      </c>
      <c r="BJ124" s="16" t="s">
        <v>87</v>
      </c>
      <c r="BK124" s="219">
        <f>ROUND(P124*H124,2)</f>
        <v>0</v>
      </c>
      <c r="BL124" s="16" t="s">
        <v>1346</v>
      </c>
      <c r="BM124" s="218" t="s">
        <v>1356</v>
      </c>
    </row>
    <row r="125" spans="1:65" s="2" customFormat="1" ht="11.25">
      <c r="A125" s="32"/>
      <c r="B125" s="33"/>
      <c r="C125" s="34"/>
      <c r="D125" s="220" t="s">
        <v>176</v>
      </c>
      <c r="E125" s="34"/>
      <c r="F125" s="221" t="s">
        <v>1355</v>
      </c>
      <c r="G125" s="34"/>
      <c r="H125" s="34"/>
      <c r="I125" s="113"/>
      <c r="J125" s="113"/>
      <c r="K125" s="34"/>
      <c r="L125" s="34"/>
      <c r="M125" s="37"/>
      <c r="N125" s="222"/>
      <c r="O125" s="223"/>
      <c r="P125" s="68"/>
      <c r="Q125" s="68"/>
      <c r="R125" s="68"/>
      <c r="S125" s="68"/>
      <c r="T125" s="68"/>
      <c r="U125" s="68"/>
      <c r="V125" s="68"/>
      <c r="W125" s="68"/>
      <c r="X125" s="69"/>
      <c r="Y125" s="32"/>
      <c r="Z125" s="32"/>
      <c r="AA125" s="32"/>
      <c r="AB125" s="32"/>
      <c r="AC125" s="32"/>
      <c r="AD125" s="32"/>
      <c r="AE125" s="32"/>
      <c r="AT125" s="16" t="s">
        <v>176</v>
      </c>
      <c r="AU125" s="16" t="s">
        <v>87</v>
      </c>
    </row>
    <row r="126" spans="1:65" s="2" customFormat="1" ht="24" customHeight="1">
      <c r="A126" s="32"/>
      <c r="B126" s="33"/>
      <c r="C126" s="206" t="s">
        <v>174</v>
      </c>
      <c r="D126" s="206" t="s">
        <v>169</v>
      </c>
      <c r="E126" s="207" t="s">
        <v>1357</v>
      </c>
      <c r="F126" s="208" t="s">
        <v>1358</v>
      </c>
      <c r="G126" s="209" t="s">
        <v>1352</v>
      </c>
      <c r="H126" s="210">
        <v>6</v>
      </c>
      <c r="I126" s="211"/>
      <c r="J126" s="211"/>
      <c r="K126" s="212">
        <f>ROUND(P126*H126,2)</f>
        <v>0</v>
      </c>
      <c r="L126" s="208" t="s">
        <v>173</v>
      </c>
      <c r="M126" s="37"/>
      <c r="N126" s="213" t="s">
        <v>1</v>
      </c>
      <c r="O126" s="214" t="s">
        <v>42</v>
      </c>
      <c r="P126" s="215">
        <f>I126+J126</f>
        <v>0</v>
      </c>
      <c r="Q126" s="215">
        <f>ROUND(I126*H126,2)</f>
        <v>0</v>
      </c>
      <c r="R126" s="215">
        <f>ROUND(J126*H126,2)</f>
        <v>0</v>
      </c>
      <c r="S126" s="68"/>
      <c r="T126" s="216">
        <f>S126*H126</f>
        <v>0</v>
      </c>
      <c r="U126" s="216">
        <v>0</v>
      </c>
      <c r="V126" s="216">
        <f>U126*H126</f>
        <v>0</v>
      </c>
      <c r="W126" s="216">
        <v>0</v>
      </c>
      <c r="X126" s="217">
        <f>W126*H126</f>
        <v>0</v>
      </c>
      <c r="Y126" s="32"/>
      <c r="Z126" s="32"/>
      <c r="AA126" s="32"/>
      <c r="AB126" s="32"/>
      <c r="AC126" s="32"/>
      <c r="AD126" s="32"/>
      <c r="AE126" s="32"/>
      <c r="AR126" s="218" t="s">
        <v>1346</v>
      </c>
      <c r="AT126" s="218" t="s">
        <v>169</v>
      </c>
      <c r="AU126" s="218" t="s">
        <v>87</v>
      </c>
      <c r="AY126" s="16" t="s">
        <v>166</v>
      </c>
      <c r="BE126" s="219">
        <f>IF(O126="základní",K126,0)</f>
        <v>0</v>
      </c>
      <c r="BF126" s="219">
        <f>IF(O126="snížená",K126,0)</f>
        <v>0</v>
      </c>
      <c r="BG126" s="219">
        <f>IF(O126="zákl. přenesená",K126,0)</f>
        <v>0</v>
      </c>
      <c r="BH126" s="219">
        <f>IF(O126="sníž. přenesená",K126,0)</f>
        <v>0</v>
      </c>
      <c r="BI126" s="219">
        <f>IF(O126="nulová",K126,0)</f>
        <v>0</v>
      </c>
      <c r="BJ126" s="16" t="s">
        <v>87</v>
      </c>
      <c r="BK126" s="219">
        <f>ROUND(P126*H126,2)</f>
        <v>0</v>
      </c>
      <c r="BL126" s="16" t="s">
        <v>1346</v>
      </c>
      <c r="BM126" s="218" t="s">
        <v>1359</v>
      </c>
    </row>
    <row r="127" spans="1:65" s="2" customFormat="1" ht="11.25">
      <c r="A127" s="32"/>
      <c r="B127" s="33"/>
      <c r="C127" s="34"/>
      <c r="D127" s="220" t="s">
        <v>176</v>
      </c>
      <c r="E127" s="34"/>
      <c r="F127" s="221" t="s">
        <v>1358</v>
      </c>
      <c r="G127" s="34"/>
      <c r="H127" s="34"/>
      <c r="I127" s="113"/>
      <c r="J127" s="113"/>
      <c r="K127" s="34"/>
      <c r="L127" s="34"/>
      <c r="M127" s="37"/>
      <c r="N127" s="222"/>
      <c r="O127" s="223"/>
      <c r="P127" s="68"/>
      <c r="Q127" s="68"/>
      <c r="R127" s="68"/>
      <c r="S127" s="68"/>
      <c r="T127" s="68"/>
      <c r="U127" s="68"/>
      <c r="V127" s="68"/>
      <c r="W127" s="68"/>
      <c r="X127" s="69"/>
      <c r="Y127" s="32"/>
      <c r="Z127" s="32"/>
      <c r="AA127" s="32"/>
      <c r="AB127" s="32"/>
      <c r="AC127" s="32"/>
      <c r="AD127" s="32"/>
      <c r="AE127" s="32"/>
      <c r="AT127" s="16" t="s">
        <v>176</v>
      </c>
      <c r="AU127" s="16" t="s">
        <v>87</v>
      </c>
    </row>
    <row r="128" spans="1:65" s="2" customFormat="1" ht="24" customHeight="1">
      <c r="A128" s="32"/>
      <c r="B128" s="33"/>
      <c r="C128" s="206" t="s">
        <v>167</v>
      </c>
      <c r="D128" s="206" t="s">
        <v>169</v>
      </c>
      <c r="E128" s="207" t="s">
        <v>1360</v>
      </c>
      <c r="F128" s="208" t="s">
        <v>1361</v>
      </c>
      <c r="G128" s="209" t="s">
        <v>1352</v>
      </c>
      <c r="H128" s="210">
        <v>6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1346</v>
      </c>
      <c r="AT128" s="218" t="s">
        <v>169</v>
      </c>
      <c r="AU128" s="218" t="s">
        <v>87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1346</v>
      </c>
      <c r="BM128" s="218" t="s">
        <v>1362</v>
      </c>
    </row>
    <row r="129" spans="1:65" s="2" customFormat="1" ht="11.25">
      <c r="A129" s="32"/>
      <c r="B129" s="33"/>
      <c r="C129" s="34"/>
      <c r="D129" s="220" t="s">
        <v>176</v>
      </c>
      <c r="E129" s="34"/>
      <c r="F129" s="221" t="s">
        <v>1361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87</v>
      </c>
    </row>
    <row r="130" spans="1:65" s="2" customFormat="1" ht="24" customHeight="1">
      <c r="A130" s="32"/>
      <c r="B130" s="33"/>
      <c r="C130" s="206" t="s">
        <v>204</v>
      </c>
      <c r="D130" s="206" t="s">
        <v>169</v>
      </c>
      <c r="E130" s="207" t="s">
        <v>1363</v>
      </c>
      <c r="F130" s="208" t="s">
        <v>1364</v>
      </c>
      <c r="G130" s="209" t="s">
        <v>1352</v>
      </c>
      <c r="H130" s="210">
        <v>7</v>
      </c>
      <c r="I130" s="211"/>
      <c r="J130" s="211"/>
      <c r="K130" s="212">
        <f>ROUND(P130*H130,2)</f>
        <v>0</v>
      </c>
      <c r="L130" s="208" t="s">
        <v>173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87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1365</v>
      </c>
    </row>
    <row r="131" spans="1:65" s="2" customFormat="1" ht="11.25">
      <c r="A131" s="32"/>
      <c r="B131" s="33"/>
      <c r="C131" s="34"/>
      <c r="D131" s="220" t="s">
        <v>176</v>
      </c>
      <c r="E131" s="34"/>
      <c r="F131" s="221" t="s">
        <v>1364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87</v>
      </c>
    </row>
    <row r="132" spans="1:65" s="13" customFormat="1" ht="11.25">
      <c r="B132" s="224"/>
      <c r="C132" s="225"/>
      <c r="D132" s="220" t="s">
        <v>178</v>
      </c>
      <c r="E132" s="226" t="s">
        <v>1</v>
      </c>
      <c r="F132" s="227" t="s">
        <v>1366</v>
      </c>
      <c r="G132" s="225"/>
      <c r="H132" s="228">
        <v>7</v>
      </c>
      <c r="I132" s="229"/>
      <c r="J132" s="229"/>
      <c r="K132" s="225"/>
      <c r="L132" s="225"/>
      <c r="M132" s="230"/>
      <c r="N132" s="256"/>
      <c r="O132" s="257"/>
      <c r="P132" s="257"/>
      <c r="Q132" s="257"/>
      <c r="R132" s="257"/>
      <c r="S132" s="257"/>
      <c r="T132" s="257"/>
      <c r="U132" s="257"/>
      <c r="V132" s="257"/>
      <c r="W132" s="257"/>
      <c r="X132" s="258"/>
      <c r="AT132" s="234" t="s">
        <v>178</v>
      </c>
      <c r="AU132" s="234" t="s">
        <v>87</v>
      </c>
      <c r="AV132" s="13" t="s">
        <v>89</v>
      </c>
      <c r="AW132" s="13" t="s">
        <v>5</v>
      </c>
      <c r="AX132" s="13" t="s">
        <v>87</v>
      </c>
      <c r="AY132" s="234" t="s">
        <v>166</v>
      </c>
    </row>
    <row r="133" spans="1:65" s="2" customFormat="1" ht="6.95" customHeight="1">
      <c r="A133" s="32"/>
      <c r="B133" s="52"/>
      <c r="C133" s="53"/>
      <c r="D133" s="53"/>
      <c r="E133" s="53"/>
      <c r="F133" s="53"/>
      <c r="G133" s="53"/>
      <c r="H133" s="53"/>
      <c r="I133" s="151"/>
      <c r="J133" s="151"/>
      <c r="K133" s="53"/>
      <c r="L133" s="53"/>
      <c r="M133" s="37"/>
      <c r="N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sheetProtection algorithmName="SHA-512" hashValue="T3+dkc/FcUsDO3T2CeLwiO9Wmltyrgeu+SGW29VZY+uoqAcDVPdpT1uzFBP36e5lw3m8JJQlXHQJNqBJx1lCtw==" saltValue="fbU8Fkyyf3uTkbP6Mj3vEEEU0X5boO4xiEw99BPmXmrKS6GXxbdmhjjlX+ImOAmMrWLdt4mLRjgHZoy6Kvw8gA==" spinCount="100000" sheet="1" objects="1" scenarios="1" formatColumns="0" formatRows="0" autoFilter="0"/>
  <autoFilter ref="C116:L132"/>
  <mergeCells count="9">
    <mergeCell ref="E87:H87"/>
    <mergeCell ref="E107:H107"/>
    <mergeCell ref="E109:H10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topLeftCell="A21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88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7" customHeight="1">
      <c r="A9" s="32"/>
      <c r="B9" s="37"/>
      <c r="C9" s="32"/>
      <c r="D9" s="32"/>
      <c r="E9" s="303" t="s">
        <v>134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ROUND((SUM(BE119:BE301)),  2)</f>
        <v>0</v>
      </c>
      <c r="G35" s="32"/>
      <c r="H35" s="32"/>
      <c r="I35" s="130">
        <v>0.21</v>
      </c>
      <c r="J35" s="113"/>
      <c r="K35" s="124">
        <f>ROUND(((SUM(BE119:BE301))*I35),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ROUND((SUM(BF119:BF301)),  2)</f>
        <v>0</v>
      </c>
      <c r="G36" s="32"/>
      <c r="H36" s="32"/>
      <c r="I36" s="130">
        <v>0.15</v>
      </c>
      <c r="J36" s="113"/>
      <c r="K36" s="124">
        <f>ROUND(((SUM(BF119:BF301))*I36),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ROUND((SUM(BG119:BG301)),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ROUND((SUM(BH119:BH301)),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ROUND((SUM(BI119:BI301)),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7" customHeight="1">
      <c r="A87" s="32"/>
      <c r="B87" s="33"/>
      <c r="C87" s="34"/>
      <c r="D87" s="34"/>
      <c r="E87" s="280" t="str">
        <f>E9</f>
        <v>SO 01 - Oprava výhybek č.2, 3 a přípojů v žst. Třemešná ve Slezsku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Q267</f>
        <v>0</v>
      </c>
      <c r="J99" s="166">
        <f>R267</f>
        <v>0</v>
      </c>
      <c r="K99" s="167">
        <f>K267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7" customHeight="1">
      <c r="A111" s="32"/>
      <c r="B111" s="33"/>
      <c r="C111" s="34"/>
      <c r="D111" s="34"/>
      <c r="E111" s="280" t="str">
        <f>E9</f>
        <v>SO 01 - Oprava výhybek č.2, 3 a přípojů v žst. Třemešná ve Slezsku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Q120+Q267</f>
        <v>0</v>
      </c>
      <c r="R119" s="185">
        <f>R120+R267</f>
        <v>0</v>
      </c>
      <c r="S119" s="76"/>
      <c r="T119" s="186">
        <f>T120+T267</f>
        <v>0</v>
      </c>
      <c r="U119" s="76"/>
      <c r="V119" s="186">
        <f>V120+V267</f>
        <v>530.34359000000029</v>
      </c>
      <c r="W119" s="76"/>
      <c r="X119" s="187">
        <f>X120+X267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BK120+BK267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530.34359000000029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SUM(Q122:Q266)</f>
        <v>0</v>
      </c>
      <c r="R121" s="198">
        <f>SUM(R122:R266)</f>
        <v>0</v>
      </c>
      <c r="S121" s="197"/>
      <c r="T121" s="199">
        <f>SUM(T122:T266)</f>
        <v>0</v>
      </c>
      <c r="U121" s="197"/>
      <c r="V121" s="199">
        <f>SUM(V122:V266)</f>
        <v>530.34359000000029</v>
      </c>
      <c r="W121" s="197"/>
      <c r="X121" s="200">
        <f>SUM(X122:X266)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SUM(BK122:BK266)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170</v>
      </c>
      <c r="F122" s="208" t="s">
        <v>171</v>
      </c>
      <c r="G122" s="209" t="s">
        <v>172</v>
      </c>
      <c r="H122" s="210">
        <v>87.5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175</v>
      </c>
    </row>
    <row r="123" spans="1:65" s="2" customFormat="1" ht="58.5">
      <c r="A123" s="32"/>
      <c r="B123" s="33"/>
      <c r="C123" s="34"/>
      <c r="D123" s="220" t="s">
        <v>176</v>
      </c>
      <c r="E123" s="34"/>
      <c r="F123" s="221" t="s">
        <v>177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179</v>
      </c>
      <c r="G124" s="225"/>
      <c r="H124" s="228">
        <v>87.5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180</v>
      </c>
      <c r="F125" s="208" t="s">
        <v>181</v>
      </c>
      <c r="G125" s="209" t="s">
        <v>182</v>
      </c>
      <c r="H125" s="210">
        <v>6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183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184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185</v>
      </c>
      <c r="G127" s="225"/>
      <c r="H127" s="228">
        <v>6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187</v>
      </c>
      <c r="F128" s="208" t="s">
        <v>188</v>
      </c>
      <c r="G128" s="209" t="s">
        <v>182</v>
      </c>
      <c r="H128" s="210">
        <v>6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189</v>
      </c>
    </row>
    <row r="129" spans="1:65" s="2" customFormat="1" ht="29.25">
      <c r="A129" s="32"/>
      <c r="B129" s="33"/>
      <c r="C129" s="34"/>
      <c r="D129" s="220" t="s">
        <v>176</v>
      </c>
      <c r="E129" s="34"/>
      <c r="F129" s="221" t="s">
        <v>190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13" customFormat="1" ht="11.25">
      <c r="B130" s="224"/>
      <c r="C130" s="225"/>
      <c r="D130" s="220" t="s">
        <v>178</v>
      </c>
      <c r="E130" s="226" t="s">
        <v>1</v>
      </c>
      <c r="F130" s="227" t="s">
        <v>185</v>
      </c>
      <c r="G130" s="225"/>
      <c r="H130" s="228">
        <v>6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AT130" s="234" t="s">
        <v>178</v>
      </c>
      <c r="AU130" s="234" t="s">
        <v>89</v>
      </c>
      <c r="AV130" s="13" t="s">
        <v>89</v>
      </c>
      <c r="AW130" s="13" t="s">
        <v>5</v>
      </c>
      <c r="AX130" s="13" t="s">
        <v>87</v>
      </c>
      <c r="AY130" s="234" t="s">
        <v>166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191</v>
      </c>
      <c r="F131" s="208" t="s">
        <v>192</v>
      </c>
      <c r="G131" s="209" t="s">
        <v>193</v>
      </c>
      <c r="H131" s="210">
        <v>60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194</v>
      </c>
    </row>
    <row r="132" spans="1:65" s="2" customFormat="1" ht="29.25">
      <c r="A132" s="32"/>
      <c r="B132" s="33"/>
      <c r="C132" s="34"/>
      <c r="D132" s="220" t="s">
        <v>176</v>
      </c>
      <c r="E132" s="34"/>
      <c r="F132" s="221" t="s">
        <v>195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196</v>
      </c>
      <c r="F133" s="208" t="s">
        <v>197</v>
      </c>
      <c r="G133" s="209" t="s">
        <v>198</v>
      </c>
      <c r="H133" s="210">
        <v>51.25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199</v>
      </c>
    </row>
    <row r="134" spans="1:65" s="2" customFormat="1" ht="48.75">
      <c r="A134" s="32"/>
      <c r="B134" s="33"/>
      <c r="C134" s="34"/>
      <c r="D134" s="220" t="s">
        <v>176</v>
      </c>
      <c r="E134" s="34"/>
      <c r="F134" s="221" t="s">
        <v>200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13" customFormat="1" ht="11.25">
      <c r="B135" s="224"/>
      <c r="C135" s="225"/>
      <c r="D135" s="220" t="s">
        <v>178</v>
      </c>
      <c r="E135" s="226" t="s">
        <v>1</v>
      </c>
      <c r="F135" s="227" t="s">
        <v>201</v>
      </c>
      <c r="G135" s="225"/>
      <c r="H135" s="228">
        <v>23.66</v>
      </c>
      <c r="I135" s="229"/>
      <c r="J135" s="229"/>
      <c r="K135" s="225"/>
      <c r="L135" s="225"/>
      <c r="M135" s="230"/>
      <c r="N135" s="231"/>
      <c r="O135" s="232"/>
      <c r="P135" s="232"/>
      <c r="Q135" s="232"/>
      <c r="R135" s="232"/>
      <c r="S135" s="232"/>
      <c r="T135" s="232"/>
      <c r="U135" s="232"/>
      <c r="V135" s="232"/>
      <c r="W135" s="232"/>
      <c r="X135" s="233"/>
      <c r="AT135" s="234" t="s">
        <v>178</v>
      </c>
      <c r="AU135" s="234" t="s">
        <v>89</v>
      </c>
      <c r="AV135" s="13" t="s">
        <v>89</v>
      </c>
      <c r="AW135" s="13" t="s">
        <v>5</v>
      </c>
      <c r="AX135" s="13" t="s">
        <v>79</v>
      </c>
      <c r="AY135" s="234" t="s">
        <v>166</v>
      </c>
    </row>
    <row r="136" spans="1:65" s="13" customFormat="1" ht="11.25">
      <c r="B136" s="224"/>
      <c r="C136" s="225"/>
      <c r="D136" s="220" t="s">
        <v>178</v>
      </c>
      <c r="E136" s="226" t="s">
        <v>1</v>
      </c>
      <c r="F136" s="227" t="s">
        <v>202</v>
      </c>
      <c r="G136" s="225"/>
      <c r="H136" s="228">
        <v>27.59</v>
      </c>
      <c r="I136" s="229"/>
      <c r="J136" s="229"/>
      <c r="K136" s="225"/>
      <c r="L136" s="225"/>
      <c r="M136" s="230"/>
      <c r="N136" s="231"/>
      <c r="O136" s="232"/>
      <c r="P136" s="232"/>
      <c r="Q136" s="232"/>
      <c r="R136" s="232"/>
      <c r="S136" s="232"/>
      <c r="T136" s="232"/>
      <c r="U136" s="232"/>
      <c r="V136" s="232"/>
      <c r="W136" s="232"/>
      <c r="X136" s="233"/>
      <c r="AT136" s="234" t="s">
        <v>178</v>
      </c>
      <c r="AU136" s="234" t="s">
        <v>89</v>
      </c>
      <c r="AV136" s="13" t="s">
        <v>89</v>
      </c>
      <c r="AW136" s="13" t="s">
        <v>5</v>
      </c>
      <c r="AX136" s="13" t="s">
        <v>79</v>
      </c>
      <c r="AY136" s="234" t="s">
        <v>166</v>
      </c>
    </row>
    <row r="137" spans="1:65" s="14" customFormat="1" ht="11.25">
      <c r="B137" s="235"/>
      <c r="C137" s="236"/>
      <c r="D137" s="220" t="s">
        <v>178</v>
      </c>
      <c r="E137" s="237" t="s">
        <v>1</v>
      </c>
      <c r="F137" s="238" t="s">
        <v>203</v>
      </c>
      <c r="G137" s="236"/>
      <c r="H137" s="239">
        <v>51.25</v>
      </c>
      <c r="I137" s="240"/>
      <c r="J137" s="240"/>
      <c r="K137" s="236"/>
      <c r="L137" s="236"/>
      <c r="M137" s="241"/>
      <c r="N137" s="242"/>
      <c r="O137" s="243"/>
      <c r="P137" s="243"/>
      <c r="Q137" s="243"/>
      <c r="R137" s="243"/>
      <c r="S137" s="243"/>
      <c r="T137" s="243"/>
      <c r="U137" s="243"/>
      <c r="V137" s="243"/>
      <c r="W137" s="243"/>
      <c r="X137" s="244"/>
      <c r="AT137" s="245" t="s">
        <v>178</v>
      </c>
      <c r="AU137" s="245" t="s">
        <v>89</v>
      </c>
      <c r="AV137" s="14" t="s">
        <v>174</v>
      </c>
      <c r="AW137" s="14" t="s">
        <v>5</v>
      </c>
      <c r="AX137" s="14" t="s">
        <v>87</v>
      </c>
      <c r="AY137" s="245" t="s">
        <v>166</v>
      </c>
    </row>
    <row r="138" spans="1:65" s="2" customFormat="1" ht="24" customHeight="1">
      <c r="A138" s="32"/>
      <c r="B138" s="33"/>
      <c r="C138" s="206" t="s">
        <v>204</v>
      </c>
      <c r="D138" s="206" t="s">
        <v>169</v>
      </c>
      <c r="E138" s="207" t="s">
        <v>205</v>
      </c>
      <c r="F138" s="208" t="s">
        <v>206</v>
      </c>
      <c r="G138" s="209" t="s">
        <v>207</v>
      </c>
      <c r="H138" s="210">
        <v>114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208</v>
      </c>
    </row>
    <row r="139" spans="1:65" s="2" customFormat="1" ht="48.75">
      <c r="A139" s="32"/>
      <c r="B139" s="33"/>
      <c r="C139" s="34"/>
      <c r="D139" s="220" t="s">
        <v>176</v>
      </c>
      <c r="E139" s="34"/>
      <c r="F139" s="221" t="s">
        <v>209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13" customFormat="1" ht="11.25">
      <c r="B140" s="224"/>
      <c r="C140" s="225"/>
      <c r="D140" s="220" t="s">
        <v>178</v>
      </c>
      <c r="E140" s="226" t="s">
        <v>1</v>
      </c>
      <c r="F140" s="227" t="s">
        <v>210</v>
      </c>
      <c r="G140" s="225"/>
      <c r="H140" s="228">
        <v>114</v>
      </c>
      <c r="I140" s="229"/>
      <c r="J140" s="229"/>
      <c r="K140" s="225"/>
      <c r="L140" s="225"/>
      <c r="M140" s="230"/>
      <c r="N140" s="231"/>
      <c r="O140" s="232"/>
      <c r="P140" s="232"/>
      <c r="Q140" s="232"/>
      <c r="R140" s="232"/>
      <c r="S140" s="232"/>
      <c r="T140" s="232"/>
      <c r="U140" s="232"/>
      <c r="V140" s="232"/>
      <c r="W140" s="232"/>
      <c r="X140" s="233"/>
      <c r="AT140" s="234" t="s">
        <v>178</v>
      </c>
      <c r="AU140" s="234" t="s">
        <v>89</v>
      </c>
      <c r="AV140" s="13" t="s">
        <v>89</v>
      </c>
      <c r="AW140" s="13" t="s">
        <v>5</v>
      </c>
      <c r="AX140" s="13" t="s">
        <v>87</v>
      </c>
      <c r="AY140" s="234" t="s">
        <v>166</v>
      </c>
    </row>
    <row r="141" spans="1:65" s="2" customFormat="1" ht="24" customHeight="1">
      <c r="A141" s="32"/>
      <c r="B141" s="33"/>
      <c r="C141" s="206" t="s">
        <v>211</v>
      </c>
      <c r="D141" s="206" t="s">
        <v>169</v>
      </c>
      <c r="E141" s="207" t="s">
        <v>212</v>
      </c>
      <c r="F141" s="208" t="s">
        <v>213</v>
      </c>
      <c r="G141" s="209" t="s">
        <v>207</v>
      </c>
      <c r="H141" s="210">
        <v>136.52099999999999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214</v>
      </c>
    </row>
    <row r="142" spans="1:65" s="2" customFormat="1" ht="48.75">
      <c r="A142" s="32"/>
      <c r="B142" s="33"/>
      <c r="C142" s="34"/>
      <c r="D142" s="220" t="s">
        <v>176</v>
      </c>
      <c r="E142" s="34"/>
      <c r="F142" s="221" t="s">
        <v>215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216</v>
      </c>
      <c r="G143" s="225"/>
      <c r="H143" s="228">
        <v>136.52099999999999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24" customHeight="1">
      <c r="A144" s="32"/>
      <c r="B144" s="33"/>
      <c r="C144" s="206" t="s">
        <v>217</v>
      </c>
      <c r="D144" s="206" t="s">
        <v>169</v>
      </c>
      <c r="E144" s="207" t="s">
        <v>218</v>
      </c>
      <c r="F144" s="208" t="s">
        <v>219</v>
      </c>
      <c r="G144" s="209" t="s">
        <v>207</v>
      </c>
      <c r="H144" s="210">
        <v>102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220</v>
      </c>
    </row>
    <row r="145" spans="1:65" s="2" customFormat="1" ht="78">
      <c r="A145" s="32"/>
      <c r="B145" s="33"/>
      <c r="C145" s="34"/>
      <c r="D145" s="220" t="s">
        <v>176</v>
      </c>
      <c r="E145" s="34"/>
      <c r="F145" s="221" t="s">
        <v>221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13" customFormat="1" ht="11.25">
      <c r="B146" s="224"/>
      <c r="C146" s="225"/>
      <c r="D146" s="220" t="s">
        <v>178</v>
      </c>
      <c r="E146" s="226" t="s">
        <v>1</v>
      </c>
      <c r="F146" s="227" t="s">
        <v>222</v>
      </c>
      <c r="G146" s="225"/>
      <c r="H146" s="228">
        <v>102</v>
      </c>
      <c r="I146" s="229"/>
      <c r="J146" s="229"/>
      <c r="K146" s="225"/>
      <c r="L146" s="225"/>
      <c r="M146" s="230"/>
      <c r="N146" s="231"/>
      <c r="O146" s="232"/>
      <c r="P146" s="232"/>
      <c r="Q146" s="232"/>
      <c r="R146" s="232"/>
      <c r="S146" s="232"/>
      <c r="T146" s="232"/>
      <c r="U146" s="232"/>
      <c r="V146" s="232"/>
      <c r="W146" s="232"/>
      <c r="X146" s="233"/>
      <c r="AT146" s="234" t="s">
        <v>178</v>
      </c>
      <c r="AU146" s="234" t="s">
        <v>89</v>
      </c>
      <c r="AV146" s="13" t="s">
        <v>89</v>
      </c>
      <c r="AW146" s="13" t="s">
        <v>5</v>
      </c>
      <c r="AX146" s="13" t="s">
        <v>87</v>
      </c>
      <c r="AY146" s="234" t="s">
        <v>166</v>
      </c>
    </row>
    <row r="147" spans="1:65" s="2" customFormat="1" ht="24" customHeight="1">
      <c r="A147" s="32"/>
      <c r="B147" s="33"/>
      <c r="C147" s="206" t="s">
        <v>223</v>
      </c>
      <c r="D147" s="206" t="s">
        <v>169</v>
      </c>
      <c r="E147" s="207" t="s">
        <v>224</v>
      </c>
      <c r="F147" s="208" t="s">
        <v>225</v>
      </c>
      <c r="G147" s="209" t="s">
        <v>207</v>
      </c>
      <c r="H147" s="210">
        <v>136.52099999999999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226</v>
      </c>
    </row>
    <row r="148" spans="1:65" s="2" customFormat="1" ht="78">
      <c r="A148" s="32"/>
      <c r="B148" s="33"/>
      <c r="C148" s="34"/>
      <c r="D148" s="220" t="s">
        <v>176</v>
      </c>
      <c r="E148" s="34"/>
      <c r="F148" s="221" t="s">
        <v>227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216</v>
      </c>
      <c r="G149" s="225"/>
      <c r="H149" s="228">
        <v>136.52099999999999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06" t="s">
        <v>228</v>
      </c>
      <c r="D150" s="206" t="s">
        <v>169</v>
      </c>
      <c r="E150" s="207" t="s">
        <v>229</v>
      </c>
      <c r="F150" s="208" t="s">
        <v>230</v>
      </c>
      <c r="G150" s="209" t="s">
        <v>198</v>
      </c>
      <c r="H150" s="210">
        <v>27.66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231</v>
      </c>
    </row>
    <row r="151" spans="1:65" s="2" customFormat="1" ht="48.75">
      <c r="A151" s="32"/>
      <c r="B151" s="33"/>
      <c r="C151" s="34"/>
      <c r="D151" s="220" t="s">
        <v>176</v>
      </c>
      <c r="E151" s="34"/>
      <c r="F151" s="221" t="s">
        <v>232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233</v>
      </c>
      <c r="G152" s="225"/>
      <c r="H152" s="228">
        <v>27.66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06" t="s">
        <v>234</v>
      </c>
      <c r="D153" s="206" t="s">
        <v>169</v>
      </c>
      <c r="E153" s="207" t="s">
        <v>235</v>
      </c>
      <c r="F153" s="208" t="s">
        <v>236</v>
      </c>
      <c r="G153" s="209" t="s">
        <v>237</v>
      </c>
      <c r="H153" s="210">
        <v>9.9000000000000005E-2</v>
      </c>
      <c r="I153" s="211"/>
      <c r="J153" s="211"/>
      <c r="K153" s="212">
        <f>ROUND(P153*H153,2)</f>
        <v>0</v>
      </c>
      <c r="L153" s="208" t="s">
        <v>173</v>
      </c>
      <c r="M153" s="37"/>
      <c r="N153" s="213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0</v>
      </c>
      <c r="V153" s="216">
        <f>U153*H153</f>
        <v>0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174</v>
      </c>
      <c r="AT153" s="218" t="s">
        <v>169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238</v>
      </c>
    </row>
    <row r="154" spans="1:65" s="2" customFormat="1" ht="48.75">
      <c r="A154" s="32"/>
      <c r="B154" s="33"/>
      <c r="C154" s="34"/>
      <c r="D154" s="220" t="s">
        <v>176</v>
      </c>
      <c r="E154" s="34"/>
      <c r="F154" s="221" t="s">
        <v>239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2" customFormat="1" ht="24" customHeight="1">
      <c r="A155" s="32"/>
      <c r="B155" s="33"/>
      <c r="C155" s="206" t="s">
        <v>240</v>
      </c>
      <c r="D155" s="206" t="s">
        <v>169</v>
      </c>
      <c r="E155" s="207" t="s">
        <v>241</v>
      </c>
      <c r="F155" s="208" t="s">
        <v>242</v>
      </c>
      <c r="G155" s="209" t="s">
        <v>172</v>
      </c>
      <c r="H155" s="210">
        <v>87.5</v>
      </c>
      <c r="I155" s="211"/>
      <c r="J155" s="211"/>
      <c r="K155" s="212">
        <f>ROUND(P155*H155,2)</f>
        <v>0</v>
      </c>
      <c r="L155" s="208" t="s">
        <v>173</v>
      </c>
      <c r="M155" s="37"/>
      <c r="N155" s="213" t="s">
        <v>1</v>
      </c>
      <c r="O155" s="214" t="s">
        <v>42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68"/>
      <c r="T155" s="216">
        <f>S155*H155</f>
        <v>0</v>
      </c>
      <c r="U155" s="216">
        <v>0</v>
      </c>
      <c r="V155" s="216">
        <f>U155*H155</f>
        <v>0</v>
      </c>
      <c r="W155" s="216">
        <v>0</v>
      </c>
      <c r="X155" s="217">
        <f>W155*H155</f>
        <v>0</v>
      </c>
      <c r="Y155" s="32"/>
      <c r="Z155" s="32"/>
      <c r="AA155" s="32"/>
      <c r="AB155" s="32"/>
      <c r="AC155" s="32"/>
      <c r="AD155" s="32"/>
      <c r="AE155" s="32"/>
      <c r="AR155" s="218" t="s">
        <v>174</v>
      </c>
      <c r="AT155" s="218" t="s">
        <v>169</v>
      </c>
      <c r="AU155" s="218" t="s">
        <v>89</v>
      </c>
      <c r="AY155" s="16" t="s">
        <v>166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6" t="s">
        <v>87</v>
      </c>
      <c r="BK155" s="219">
        <f>ROUND(P155*H155,2)</f>
        <v>0</v>
      </c>
      <c r="BL155" s="16" t="s">
        <v>174</v>
      </c>
      <c r="BM155" s="218" t="s">
        <v>243</v>
      </c>
    </row>
    <row r="156" spans="1:65" s="2" customFormat="1" ht="78">
      <c r="A156" s="32"/>
      <c r="B156" s="33"/>
      <c r="C156" s="34"/>
      <c r="D156" s="220" t="s">
        <v>176</v>
      </c>
      <c r="E156" s="34"/>
      <c r="F156" s="221" t="s">
        <v>244</v>
      </c>
      <c r="G156" s="34"/>
      <c r="H156" s="34"/>
      <c r="I156" s="113"/>
      <c r="J156" s="113"/>
      <c r="K156" s="34"/>
      <c r="L156" s="34"/>
      <c r="M156" s="37"/>
      <c r="N156" s="222"/>
      <c r="O156" s="223"/>
      <c r="P156" s="68"/>
      <c r="Q156" s="68"/>
      <c r="R156" s="68"/>
      <c r="S156" s="68"/>
      <c r="T156" s="68"/>
      <c r="U156" s="68"/>
      <c r="V156" s="68"/>
      <c r="W156" s="68"/>
      <c r="X156" s="69"/>
      <c r="Y156" s="32"/>
      <c r="Z156" s="32"/>
      <c r="AA156" s="32"/>
      <c r="AB156" s="32"/>
      <c r="AC156" s="32"/>
      <c r="AD156" s="32"/>
      <c r="AE156" s="32"/>
      <c r="AT156" s="16" t="s">
        <v>176</v>
      </c>
      <c r="AU156" s="16" t="s">
        <v>89</v>
      </c>
    </row>
    <row r="157" spans="1:65" s="13" customFormat="1" ht="11.25">
      <c r="B157" s="224"/>
      <c r="C157" s="225"/>
      <c r="D157" s="220" t="s">
        <v>178</v>
      </c>
      <c r="E157" s="226" t="s">
        <v>1</v>
      </c>
      <c r="F157" s="227" t="s">
        <v>245</v>
      </c>
      <c r="G157" s="225"/>
      <c r="H157" s="228">
        <v>87.5</v>
      </c>
      <c r="I157" s="229"/>
      <c r="J157" s="229"/>
      <c r="K157" s="225"/>
      <c r="L157" s="225"/>
      <c r="M157" s="230"/>
      <c r="N157" s="231"/>
      <c r="O157" s="232"/>
      <c r="P157" s="232"/>
      <c r="Q157" s="232"/>
      <c r="R157" s="232"/>
      <c r="S157" s="232"/>
      <c r="T157" s="232"/>
      <c r="U157" s="232"/>
      <c r="V157" s="232"/>
      <c r="W157" s="232"/>
      <c r="X157" s="233"/>
      <c r="AT157" s="234" t="s">
        <v>178</v>
      </c>
      <c r="AU157" s="234" t="s">
        <v>89</v>
      </c>
      <c r="AV157" s="13" t="s">
        <v>89</v>
      </c>
      <c r="AW157" s="13" t="s">
        <v>5</v>
      </c>
      <c r="AX157" s="13" t="s">
        <v>87</v>
      </c>
      <c r="AY157" s="234" t="s">
        <v>166</v>
      </c>
    </row>
    <row r="158" spans="1:65" s="2" customFormat="1" ht="24" customHeight="1">
      <c r="A158" s="32"/>
      <c r="B158" s="33"/>
      <c r="C158" s="206" t="s">
        <v>246</v>
      </c>
      <c r="D158" s="206" t="s">
        <v>169</v>
      </c>
      <c r="E158" s="207" t="s">
        <v>247</v>
      </c>
      <c r="F158" s="208" t="s">
        <v>248</v>
      </c>
      <c r="G158" s="209" t="s">
        <v>237</v>
      </c>
      <c r="H158" s="210">
        <v>1.5</v>
      </c>
      <c r="I158" s="211"/>
      <c r="J158" s="211"/>
      <c r="K158" s="212">
        <f>ROUND(P158*H158,2)</f>
        <v>0</v>
      </c>
      <c r="L158" s="208" t="s">
        <v>173</v>
      </c>
      <c r="M158" s="37"/>
      <c r="N158" s="213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0</v>
      </c>
      <c r="V158" s="216">
        <f>U158*H158</f>
        <v>0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174</v>
      </c>
      <c r="AT158" s="218" t="s">
        <v>169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249</v>
      </c>
    </row>
    <row r="159" spans="1:65" s="2" customFormat="1" ht="78">
      <c r="A159" s="32"/>
      <c r="B159" s="33"/>
      <c r="C159" s="34"/>
      <c r="D159" s="220" t="s">
        <v>176</v>
      </c>
      <c r="E159" s="34"/>
      <c r="F159" s="221" t="s">
        <v>250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06" t="s">
        <v>251</v>
      </c>
      <c r="D160" s="206" t="s">
        <v>169</v>
      </c>
      <c r="E160" s="207" t="s">
        <v>252</v>
      </c>
      <c r="F160" s="208" t="s">
        <v>253</v>
      </c>
      <c r="G160" s="209" t="s">
        <v>172</v>
      </c>
      <c r="H160" s="210">
        <v>87.5</v>
      </c>
      <c r="I160" s="211"/>
      <c r="J160" s="211"/>
      <c r="K160" s="212">
        <f>ROUND(P160*H160,2)</f>
        <v>0</v>
      </c>
      <c r="L160" s="208" t="s">
        <v>173</v>
      </c>
      <c r="M160" s="37"/>
      <c r="N160" s="213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0</v>
      </c>
      <c r="V160" s="216">
        <f>U160*H160</f>
        <v>0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174</v>
      </c>
      <c r="AT160" s="218" t="s">
        <v>169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254</v>
      </c>
    </row>
    <row r="161" spans="1:65" s="2" customFormat="1" ht="87.75">
      <c r="A161" s="32"/>
      <c r="B161" s="33"/>
      <c r="C161" s="34"/>
      <c r="D161" s="220" t="s">
        <v>176</v>
      </c>
      <c r="E161" s="34"/>
      <c r="F161" s="221" t="s">
        <v>255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13" customFormat="1" ht="11.25">
      <c r="B162" s="224"/>
      <c r="C162" s="225"/>
      <c r="D162" s="220" t="s">
        <v>178</v>
      </c>
      <c r="E162" s="226" t="s">
        <v>1</v>
      </c>
      <c r="F162" s="227" t="s">
        <v>245</v>
      </c>
      <c r="G162" s="225"/>
      <c r="H162" s="228">
        <v>87.5</v>
      </c>
      <c r="I162" s="229"/>
      <c r="J162" s="229"/>
      <c r="K162" s="225"/>
      <c r="L162" s="225"/>
      <c r="M162" s="230"/>
      <c r="N162" s="231"/>
      <c r="O162" s="232"/>
      <c r="P162" s="232"/>
      <c r="Q162" s="232"/>
      <c r="R162" s="232"/>
      <c r="S162" s="232"/>
      <c r="T162" s="232"/>
      <c r="U162" s="232"/>
      <c r="V162" s="232"/>
      <c r="W162" s="232"/>
      <c r="X162" s="233"/>
      <c r="AT162" s="234" t="s">
        <v>178</v>
      </c>
      <c r="AU162" s="234" t="s">
        <v>89</v>
      </c>
      <c r="AV162" s="13" t="s">
        <v>89</v>
      </c>
      <c r="AW162" s="13" t="s">
        <v>5</v>
      </c>
      <c r="AX162" s="13" t="s">
        <v>87</v>
      </c>
      <c r="AY162" s="234" t="s">
        <v>166</v>
      </c>
    </row>
    <row r="163" spans="1:65" s="2" customFormat="1" ht="24" customHeight="1">
      <c r="A163" s="32"/>
      <c r="B163" s="33"/>
      <c r="C163" s="206" t="s">
        <v>9</v>
      </c>
      <c r="D163" s="206" t="s">
        <v>169</v>
      </c>
      <c r="E163" s="207" t="s">
        <v>256</v>
      </c>
      <c r="F163" s="208" t="s">
        <v>257</v>
      </c>
      <c r="G163" s="209" t="s">
        <v>237</v>
      </c>
      <c r="H163" s="210">
        <v>1.5</v>
      </c>
      <c r="I163" s="211"/>
      <c r="J163" s="211"/>
      <c r="K163" s="212">
        <f>ROUND(P163*H163,2)</f>
        <v>0</v>
      </c>
      <c r="L163" s="208" t="s">
        <v>173</v>
      </c>
      <c r="M163" s="37"/>
      <c r="N163" s="213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0</v>
      </c>
      <c r="V163" s="216">
        <f>U163*H163</f>
        <v>0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174</v>
      </c>
      <c r="AT163" s="218" t="s">
        <v>169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258</v>
      </c>
    </row>
    <row r="164" spans="1:65" s="2" customFormat="1" ht="87.75">
      <c r="A164" s="32"/>
      <c r="B164" s="33"/>
      <c r="C164" s="34"/>
      <c r="D164" s="220" t="s">
        <v>176</v>
      </c>
      <c r="E164" s="34"/>
      <c r="F164" s="221" t="s">
        <v>259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2" customFormat="1" ht="24" customHeight="1">
      <c r="A165" s="32"/>
      <c r="B165" s="33"/>
      <c r="C165" s="206" t="s">
        <v>260</v>
      </c>
      <c r="D165" s="206" t="s">
        <v>169</v>
      </c>
      <c r="E165" s="207" t="s">
        <v>261</v>
      </c>
      <c r="F165" s="208" t="s">
        <v>262</v>
      </c>
      <c r="G165" s="209" t="s">
        <v>207</v>
      </c>
      <c r="H165" s="210">
        <v>5</v>
      </c>
      <c r="I165" s="211"/>
      <c r="J165" s="211"/>
      <c r="K165" s="212">
        <f>ROUND(P165*H165,2)</f>
        <v>0</v>
      </c>
      <c r="L165" s="208" t="s">
        <v>173</v>
      </c>
      <c r="M165" s="37"/>
      <c r="N165" s="213" t="s">
        <v>1</v>
      </c>
      <c r="O165" s="214" t="s">
        <v>42</v>
      </c>
      <c r="P165" s="215">
        <f>I165+J165</f>
        <v>0</v>
      </c>
      <c r="Q165" s="215">
        <f>ROUND(I165*H165,2)</f>
        <v>0</v>
      </c>
      <c r="R165" s="215">
        <f>ROUND(J165*H165,2)</f>
        <v>0</v>
      </c>
      <c r="S165" s="68"/>
      <c r="T165" s="216">
        <f>S165*H165</f>
        <v>0</v>
      </c>
      <c r="U165" s="216">
        <v>0</v>
      </c>
      <c r="V165" s="216">
        <f>U165*H165</f>
        <v>0</v>
      </c>
      <c r="W165" s="216">
        <v>0</v>
      </c>
      <c r="X165" s="217">
        <f>W165*H165</f>
        <v>0</v>
      </c>
      <c r="Y165" s="32"/>
      <c r="Z165" s="32"/>
      <c r="AA165" s="32"/>
      <c r="AB165" s="32"/>
      <c r="AC165" s="32"/>
      <c r="AD165" s="32"/>
      <c r="AE165" s="32"/>
      <c r="AR165" s="218" t="s">
        <v>174</v>
      </c>
      <c r="AT165" s="218" t="s">
        <v>169</v>
      </c>
      <c r="AU165" s="218" t="s">
        <v>89</v>
      </c>
      <c r="AY165" s="16" t="s">
        <v>166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6" t="s">
        <v>87</v>
      </c>
      <c r="BK165" s="219">
        <f>ROUND(P165*H165,2)</f>
        <v>0</v>
      </c>
      <c r="BL165" s="16" t="s">
        <v>174</v>
      </c>
      <c r="BM165" s="218" t="s">
        <v>263</v>
      </c>
    </row>
    <row r="166" spans="1:65" s="2" customFormat="1" ht="48.75">
      <c r="A166" s="32"/>
      <c r="B166" s="33"/>
      <c r="C166" s="34"/>
      <c r="D166" s="220" t="s">
        <v>176</v>
      </c>
      <c r="E166" s="34"/>
      <c r="F166" s="221" t="s">
        <v>264</v>
      </c>
      <c r="G166" s="34"/>
      <c r="H166" s="34"/>
      <c r="I166" s="113"/>
      <c r="J166" s="113"/>
      <c r="K166" s="34"/>
      <c r="L166" s="34"/>
      <c r="M166" s="37"/>
      <c r="N166" s="222"/>
      <c r="O166" s="223"/>
      <c r="P166" s="68"/>
      <c r="Q166" s="68"/>
      <c r="R166" s="68"/>
      <c r="S166" s="68"/>
      <c r="T166" s="68"/>
      <c r="U166" s="68"/>
      <c r="V166" s="68"/>
      <c r="W166" s="68"/>
      <c r="X166" s="69"/>
      <c r="Y166" s="32"/>
      <c r="Z166" s="32"/>
      <c r="AA166" s="32"/>
      <c r="AB166" s="32"/>
      <c r="AC166" s="32"/>
      <c r="AD166" s="32"/>
      <c r="AE166" s="32"/>
      <c r="AT166" s="16" t="s">
        <v>176</v>
      </c>
      <c r="AU166" s="16" t="s">
        <v>89</v>
      </c>
    </row>
    <row r="167" spans="1:65" s="2" customFormat="1" ht="24" customHeight="1">
      <c r="A167" s="32"/>
      <c r="B167" s="33"/>
      <c r="C167" s="206" t="s">
        <v>265</v>
      </c>
      <c r="D167" s="206" t="s">
        <v>169</v>
      </c>
      <c r="E167" s="207" t="s">
        <v>266</v>
      </c>
      <c r="F167" s="208" t="s">
        <v>267</v>
      </c>
      <c r="G167" s="209" t="s">
        <v>207</v>
      </c>
      <c r="H167" s="210">
        <v>30</v>
      </c>
      <c r="I167" s="211"/>
      <c r="J167" s="211"/>
      <c r="K167" s="212">
        <f>ROUND(P167*H167,2)</f>
        <v>0</v>
      </c>
      <c r="L167" s="208" t="s">
        <v>173</v>
      </c>
      <c r="M167" s="37"/>
      <c r="N167" s="213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0</v>
      </c>
      <c r="V167" s="216">
        <f>U167*H167</f>
        <v>0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174</v>
      </c>
      <c r="AT167" s="218" t="s">
        <v>169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268</v>
      </c>
    </row>
    <row r="168" spans="1:65" s="2" customFormat="1" ht="48.75">
      <c r="A168" s="32"/>
      <c r="B168" s="33"/>
      <c r="C168" s="34"/>
      <c r="D168" s="220" t="s">
        <v>176</v>
      </c>
      <c r="E168" s="34"/>
      <c r="F168" s="221" t="s">
        <v>269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2" customFormat="1" ht="24" customHeight="1">
      <c r="A169" s="32"/>
      <c r="B169" s="33"/>
      <c r="C169" s="206" t="s">
        <v>270</v>
      </c>
      <c r="D169" s="206" t="s">
        <v>169</v>
      </c>
      <c r="E169" s="207" t="s">
        <v>271</v>
      </c>
      <c r="F169" s="208" t="s">
        <v>272</v>
      </c>
      <c r="G169" s="209" t="s">
        <v>172</v>
      </c>
      <c r="H169" s="210">
        <v>87.5</v>
      </c>
      <c r="I169" s="211"/>
      <c r="J169" s="211"/>
      <c r="K169" s="212">
        <f>ROUND(P169*H169,2)</f>
        <v>0</v>
      </c>
      <c r="L169" s="208" t="s">
        <v>173</v>
      </c>
      <c r="M169" s="37"/>
      <c r="N169" s="213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0</v>
      </c>
      <c r="V169" s="216">
        <f>U169*H169</f>
        <v>0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174</v>
      </c>
      <c r="AT169" s="218" t="s">
        <v>169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273</v>
      </c>
    </row>
    <row r="170" spans="1:65" s="2" customFormat="1" ht="39">
      <c r="A170" s="32"/>
      <c r="B170" s="33"/>
      <c r="C170" s="34"/>
      <c r="D170" s="220" t="s">
        <v>176</v>
      </c>
      <c r="E170" s="34"/>
      <c r="F170" s="221" t="s">
        <v>274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13" customFormat="1" ht="11.25">
      <c r="B171" s="224"/>
      <c r="C171" s="225"/>
      <c r="D171" s="220" t="s">
        <v>178</v>
      </c>
      <c r="E171" s="226" t="s">
        <v>1</v>
      </c>
      <c r="F171" s="227" t="s">
        <v>245</v>
      </c>
      <c r="G171" s="225"/>
      <c r="H171" s="228">
        <v>87.5</v>
      </c>
      <c r="I171" s="229"/>
      <c r="J171" s="229"/>
      <c r="K171" s="225"/>
      <c r="L171" s="225"/>
      <c r="M171" s="230"/>
      <c r="N171" s="231"/>
      <c r="O171" s="232"/>
      <c r="P171" s="232"/>
      <c r="Q171" s="232"/>
      <c r="R171" s="232"/>
      <c r="S171" s="232"/>
      <c r="T171" s="232"/>
      <c r="U171" s="232"/>
      <c r="V171" s="232"/>
      <c r="W171" s="232"/>
      <c r="X171" s="233"/>
      <c r="AT171" s="234" t="s">
        <v>178</v>
      </c>
      <c r="AU171" s="234" t="s">
        <v>89</v>
      </c>
      <c r="AV171" s="13" t="s">
        <v>89</v>
      </c>
      <c r="AW171" s="13" t="s">
        <v>5</v>
      </c>
      <c r="AX171" s="13" t="s">
        <v>87</v>
      </c>
      <c r="AY171" s="234" t="s">
        <v>166</v>
      </c>
    </row>
    <row r="172" spans="1:65" s="2" customFormat="1" ht="24" customHeight="1">
      <c r="A172" s="32"/>
      <c r="B172" s="33"/>
      <c r="C172" s="206" t="s">
        <v>275</v>
      </c>
      <c r="D172" s="206" t="s">
        <v>169</v>
      </c>
      <c r="E172" s="207" t="s">
        <v>276</v>
      </c>
      <c r="F172" s="208" t="s">
        <v>277</v>
      </c>
      <c r="G172" s="209" t="s">
        <v>237</v>
      </c>
      <c r="H172" s="210">
        <v>0.15</v>
      </c>
      <c r="I172" s="211"/>
      <c r="J172" s="211"/>
      <c r="K172" s="212">
        <f>ROUND(P172*H172,2)</f>
        <v>0</v>
      </c>
      <c r="L172" s="208" t="s">
        <v>173</v>
      </c>
      <c r="M172" s="37"/>
      <c r="N172" s="213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0</v>
      </c>
      <c r="V172" s="216">
        <f>U172*H172</f>
        <v>0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174</v>
      </c>
      <c r="AT172" s="218" t="s">
        <v>169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278</v>
      </c>
    </row>
    <row r="173" spans="1:65" s="2" customFormat="1" ht="39">
      <c r="A173" s="32"/>
      <c r="B173" s="33"/>
      <c r="C173" s="34"/>
      <c r="D173" s="220" t="s">
        <v>176</v>
      </c>
      <c r="E173" s="34"/>
      <c r="F173" s="221" t="s">
        <v>279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06" t="s">
        <v>280</v>
      </c>
      <c r="D174" s="206" t="s">
        <v>169</v>
      </c>
      <c r="E174" s="207" t="s">
        <v>281</v>
      </c>
      <c r="F174" s="208" t="s">
        <v>282</v>
      </c>
      <c r="G174" s="209" t="s">
        <v>182</v>
      </c>
      <c r="H174" s="210">
        <v>290</v>
      </c>
      <c r="I174" s="211"/>
      <c r="J174" s="211"/>
      <c r="K174" s="212">
        <f>ROUND(P174*H174,2)</f>
        <v>0</v>
      </c>
      <c r="L174" s="208" t="s">
        <v>173</v>
      </c>
      <c r="M174" s="37"/>
      <c r="N174" s="213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0</v>
      </c>
      <c r="V174" s="216">
        <f>U174*H174</f>
        <v>0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174</v>
      </c>
      <c r="AT174" s="218" t="s">
        <v>169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283</v>
      </c>
    </row>
    <row r="175" spans="1:65" s="2" customFormat="1" ht="39">
      <c r="A175" s="32"/>
      <c r="B175" s="33"/>
      <c r="C175" s="34"/>
      <c r="D175" s="220" t="s">
        <v>176</v>
      </c>
      <c r="E175" s="34"/>
      <c r="F175" s="221" t="s">
        <v>284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13" customFormat="1" ht="11.25">
      <c r="B176" s="224"/>
      <c r="C176" s="225"/>
      <c r="D176" s="220" t="s">
        <v>178</v>
      </c>
      <c r="E176" s="226" t="s">
        <v>1</v>
      </c>
      <c r="F176" s="227" t="s">
        <v>285</v>
      </c>
      <c r="G176" s="225"/>
      <c r="H176" s="228">
        <v>290</v>
      </c>
      <c r="I176" s="229"/>
      <c r="J176" s="229"/>
      <c r="K176" s="225"/>
      <c r="L176" s="225"/>
      <c r="M176" s="230"/>
      <c r="N176" s="231"/>
      <c r="O176" s="232"/>
      <c r="P176" s="232"/>
      <c r="Q176" s="232"/>
      <c r="R176" s="232"/>
      <c r="S176" s="232"/>
      <c r="T176" s="232"/>
      <c r="U176" s="232"/>
      <c r="V176" s="232"/>
      <c r="W176" s="232"/>
      <c r="X176" s="233"/>
      <c r="AT176" s="234" t="s">
        <v>178</v>
      </c>
      <c r="AU176" s="234" t="s">
        <v>89</v>
      </c>
      <c r="AV176" s="13" t="s">
        <v>89</v>
      </c>
      <c r="AW176" s="13" t="s">
        <v>5</v>
      </c>
      <c r="AX176" s="13" t="s">
        <v>87</v>
      </c>
      <c r="AY176" s="234" t="s">
        <v>166</v>
      </c>
    </row>
    <row r="177" spans="1:65" s="2" customFormat="1" ht="24" customHeight="1">
      <c r="A177" s="32"/>
      <c r="B177" s="33"/>
      <c r="C177" s="206" t="s">
        <v>8</v>
      </c>
      <c r="D177" s="206" t="s">
        <v>169</v>
      </c>
      <c r="E177" s="207" t="s">
        <v>286</v>
      </c>
      <c r="F177" s="208" t="s">
        <v>287</v>
      </c>
      <c r="G177" s="209" t="s">
        <v>207</v>
      </c>
      <c r="H177" s="210">
        <v>14.5</v>
      </c>
      <c r="I177" s="211"/>
      <c r="J177" s="211"/>
      <c r="K177" s="212">
        <f>ROUND(P177*H177,2)</f>
        <v>0</v>
      </c>
      <c r="L177" s="208" t="s">
        <v>173</v>
      </c>
      <c r="M177" s="37"/>
      <c r="N177" s="213" t="s">
        <v>1</v>
      </c>
      <c r="O177" s="214" t="s">
        <v>42</v>
      </c>
      <c r="P177" s="215">
        <f>I177+J177</f>
        <v>0</v>
      </c>
      <c r="Q177" s="215">
        <f>ROUND(I177*H177,2)</f>
        <v>0</v>
      </c>
      <c r="R177" s="215">
        <f>ROUND(J177*H177,2)</f>
        <v>0</v>
      </c>
      <c r="S177" s="68"/>
      <c r="T177" s="216">
        <f>S177*H177</f>
        <v>0</v>
      </c>
      <c r="U177" s="216">
        <v>0</v>
      </c>
      <c r="V177" s="216">
        <f>U177*H177</f>
        <v>0</v>
      </c>
      <c r="W177" s="216">
        <v>0</v>
      </c>
      <c r="X177" s="217">
        <f>W177*H177</f>
        <v>0</v>
      </c>
      <c r="Y177" s="32"/>
      <c r="Z177" s="32"/>
      <c r="AA177" s="32"/>
      <c r="AB177" s="32"/>
      <c r="AC177" s="32"/>
      <c r="AD177" s="32"/>
      <c r="AE177" s="32"/>
      <c r="AR177" s="218" t="s">
        <v>174</v>
      </c>
      <c r="AT177" s="218" t="s">
        <v>169</v>
      </c>
      <c r="AU177" s="218" t="s">
        <v>89</v>
      </c>
      <c r="AY177" s="16" t="s">
        <v>166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6" t="s">
        <v>87</v>
      </c>
      <c r="BK177" s="219">
        <f>ROUND(P177*H177,2)</f>
        <v>0</v>
      </c>
      <c r="BL177" s="16" t="s">
        <v>174</v>
      </c>
      <c r="BM177" s="218" t="s">
        <v>288</v>
      </c>
    </row>
    <row r="178" spans="1:65" s="2" customFormat="1" ht="39">
      <c r="A178" s="32"/>
      <c r="B178" s="33"/>
      <c r="C178" s="34"/>
      <c r="D178" s="220" t="s">
        <v>176</v>
      </c>
      <c r="E178" s="34"/>
      <c r="F178" s="221" t="s">
        <v>289</v>
      </c>
      <c r="G178" s="34"/>
      <c r="H178" s="34"/>
      <c r="I178" s="113"/>
      <c r="J178" s="113"/>
      <c r="K178" s="34"/>
      <c r="L178" s="34"/>
      <c r="M178" s="37"/>
      <c r="N178" s="222"/>
      <c r="O178" s="223"/>
      <c r="P178" s="68"/>
      <c r="Q178" s="68"/>
      <c r="R178" s="68"/>
      <c r="S178" s="68"/>
      <c r="T178" s="68"/>
      <c r="U178" s="68"/>
      <c r="V178" s="68"/>
      <c r="W178" s="68"/>
      <c r="X178" s="69"/>
      <c r="Y178" s="32"/>
      <c r="Z178" s="32"/>
      <c r="AA178" s="32"/>
      <c r="AB178" s="32"/>
      <c r="AC178" s="32"/>
      <c r="AD178" s="32"/>
      <c r="AE178" s="32"/>
      <c r="AT178" s="16" t="s">
        <v>176</v>
      </c>
      <c r="AU178" s="16" t="s">
        <v>89</v>
      </c>
    </row>
    <row r="179" spans="1:65" s="13" customFormat="1" ht="11.25">
      <c r="B179" s="224"/>
      <c r="C179" s="225"/>
      <c r="D179" s="220" t="s">
        <v>178</v>
      </c>
      <c r="E179" s="226" t="s">
        <v>1</v>
      </c>
      <c r="F179" s="227" t="s">
        <v>290</v>
      </c>
      <c r="G179" s="225"/>
      <c r="H179" s="228">
        <v>14.5</v>
      </c>
      <c r="I179" s="229"/>
      <c r="J179" s="229"/>
      <c r="K179" s="225"/>
      <c r="L179" s="225"/>
      <c r="M179" s="230"/>
      <c r="N179" s="231"/>
      <c r="O179" s="232"/>
      <c r="P179" s="232"/>
      <c r="Q179" s="232"/>
      <c r="R179" s="232"/>
      <c r="S179" s="232"/>
      <c r="T179" s="232"/>
      <c r="U179" s="232"/>
      <c r="V179" s="232"/>
      <c r="W179" s="232"/>
      <c r="X179" s="233"/>
      <c r="AT179" s="234" t="s">
        <v>178</v>
      </c>
      <c r="AU179" s="234" t="s">
        <v>89</v>
      </c>
      <c r="AV179" s="13" t="s">
        <v>89</v>
      </c>
      <c r="AW179" s="13" t="s">
        <v>5</v>
      </c>
      <c r="AX179" s="13" t="s">
        <v>87</v>
      </c>
      <c r="AY179" s="234" t="s">
        <v>166</v>
      </c>
    </row>
    <row r="180" spans="1:65" s="2" customFormat="1" ht="24" customHeight="1">
      <c r="A180" s="32"/>
      <c r="B180" s="33"/>
      <c r="C180" s="206" t="s">
        <v>291</v>
      </c>
      <c r="D180" s="206" t="s">
        <v>169</v>
      </c>
      <c r="E180" s="207" t="s">
        <v>292</v>
      </c>
      <c r="F180" s="208" t="s">
        <v>293</v>
      </c>
      <c r="G180" s="209" t="s">
        <v>182</v>
      </c>
      <c r="H180" s="210">
        <v>290</v>
      </c>
      <c r="I180" s="211"/>
      <c r="J180" s="211"/>
      <c r="K180" s="212">
        <f>ROUND(P180*H180,2)</f>
        <v>0</v>
      </c>
      <c r="L180" s="208" t="s">
        <v>173</v>
      </c>
      <c r="M180" s="37"/>
      <c r="N180" s="213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0</v>
      </c>
      <c r="V180" s="216">
        <f>U180*H180</f>
        <v>0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174</v>
      </c>
      <c r="AT180" s="218" t="s">
        <v>169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294</v>
      </c>
    </row>
    <row r="181" spans="1:65" s="2" customFormat="1" ht="48.75">
      <c r="A181" s="32"/>
      <c r="B181" s="33"/>
      <c r="C181" s="34"/>
      <c r="D181" s="220" t="s">
        <v>176</v>
      </c>
      <c r="E181" s="34"/>
      <c r="F181" s="221" t="s">
        <v>295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13" customFormat="1" ht="11.25">
      <c r="B182" s="224"/>
      <c r="C182" s="225"/>
      <c r="D182" s="220" t="s">
        <v>178</v>
      </c>
      <c r="E182" s="226" t="s">
        <v>1</v>
      </c>
      <c r="F182" s="227" t="s">
        <v>285</v>
      </c>
      <c r="G182" s="225"/>
      <c r="H182" s="228">
        <v>290</v>
      </c>
      <c r="I182" s="229"/>
      <c r="J182" s="229"/>
      <c r="K182" s="225"/>
      <c r="L182" s="225"/>
      <c r="M182" s="230"/>
      <c r="N182" s="231"/>
      <c r="O182" s="232"/>
      <c r="P182" s="232"/>
      <c r="Q182" s="232"/>
      <c r="R182" s="232"/>
      <c r="S182" s="232"/>
      <c r="T182" s="232"/>
      <c r="U182" s="232"/>
      <c r="V182" s="232"/>
      <c r="W182" s="232"/>
      <c r="X182" s="233"/>
      <c r="AT182" s="234" t="s">
        <v>178</v>
      </c>
      <c r="AU182" s="234" t="s">
        <v>89</v>
      </c>
      <c r="AV182" s="13" t="s">
        <v>89</v>
      </c>
      <c r="AW182" s="13" t="s">
        <v>5</v>
      </c>
      <c r="AX182" s="13" t="s">
        <v>87</v>
      </c>
      <c r="AY182" s="234" t="s">
        <v>166</v>
      </c>
    </row>
    <row r="183" spans="1:65" s="2" customFormat="1" ht="24" customHeight="1">
      <c r="A183" s="32"/>
      <c r="B183" s="33"/>
      <c r="C183" s="206" t="s">
        <v>296</v>
      </c>
      <c r="D183" s="206" t="s">
        <v>169</v>
      </c>
      <c r="E183" s="207" t="s">
        <v>297</v>
      </c>
      <c r="F183" s="208" t="s">
        <v>298</v>
      </c>
      <c r="G183" s="209" t="s">
        <v>299</v>
      </c>
      <c r="H183" s="210">
        <v>8</v>
      </c>
      <c r="I183" s="211"/>
      <c r="J183" s="211"/>
      <c r="K183" s="212">
        <f>ROUND(P183*H183,2)</f>
        <v>0</v>
      </c>
      <c r="L183" s="208" t="s">
        <v>173</v>
      </c>
      <c r="M183" s="37"/>
      <c r="N183" s="213" t="s">
        <v>1</v>
      </c>
      <c r="O183" s="214" t="s">
        <v>42</v>
      </c>
      <c r="P183" s="215">
        <f>I183+J183</f>
        <v>0</v>
      </c>
      <c r="Q183" s="215">
        <f>ROUND(I183*H183,2)</f>
        <v>0</v>
      </c>
      <c r="R183" s="215">
        <f>ROUND(J183*H183,2)</f>
        <v>0</v>
      </c>
      <c r="S183" s="68"/>
      <c r="T183" s="216">
        <f>S183*H183</f>
        <v>0</v>
      </c>
      <c r="U183" s="216">
        <v>0</v>
      </c>
      <c r="V183" s="216">
        <f>U183*H183</f>
        <v>0</v>
      </c>
      <c r="W183" s="216">
        <v>0</v>
      </c>
      <c r="X183" s="217">
        <f>W183*H183</f>
        <v>0</v>
      </c>
      <c r="Y183" s="32"/>
      <c r="Z183" s="32"/>
      <c r="AA183" s="32"/>
      <c r="AB183" s="32"/>
      <c r="AC183" s="32"/>
      <c r="AD183" s="32"/>
      <c r="AE183" s="32"/>
      <c r="AR183" s="218" t="s">
        <v>174</v>
      </c>
      <c r="AT183" s="218" t="s">
        <v>169</v>
      </c>
      <c r="AU183" s="218" t="s">
        <v>89</v>
      </c>
      <c r="AY183" s="16" t="s">
        <v>166</v>
      </c>
      <c r="BE183" s="219">
        <f>IF(O183="základní",K183,0)</f>
        <v>0</v>
      </c>
      <c r="BF183" s="219">
        <f>IF(O183="snížená",K183,0)</f>
        <v>0</v>
      </c>
      <c r="BG183" s="219">
        <f>IF(O183="zákl. přenesená",K183,0)</f>
        <v>0</v>
      </c>
      <c r="BH183" s="219">
        <f>IF(O183="sníž. přenesená",K183,0)</f>
        <v>0</v>
      </c>
      <c r="BI183" s="219">
        <f>IF(O183="nulová",K183,0)</f>
        <v>0</v>
      </c>
      <c r="BJ183" s="16" t="s">
        <v>87</v>
      </c>
      <c r="BK183" s="219">
        <f>ROUND(P183*H183,2)</f>
        <v>0</v>
      </c>
      <c r="BL183" s="16" t="s">
        <v>174</v>
      </c>
      <c r="BM183" s="218" t="s">
        <v>300</v>
      </c>
    </row>
    <row r="184" spans="1:65" s="2" customFormat="1" ht="58.5">
      <c r="A184" s="32"/>
      <c r="B184" s="33"/>
      <c r="C184" s="34"/>
      <c r="D184" s="220" t="s">
        <v>176</v>
      </c>
      <c r="E184" s="34"/>
      <c r="F184" s="221" t="s">
        <v>301</v>
      </c>
      <c r="G184" s="34"/>
      <c r="H184" s="34"/>
      <c r="I184" s="113"/>
      <c r="J184" s="113"/>
      <c r="K184" s="34"/>
      <c r="L184" s="34"/>
      <c r="M184" s="37"/>
      <c r="N184" s="222"/>
      <c r="O184" s="223"/>
      <c r="P184" s="68"/>
      <c r="Q184" s="68"/>
      <c r="R184" s="68"/>
      <c r="S184" s="68"/>
      <c r="T184" s="68"/>
      <c r="U184" s="68"/>
      <c r="V184" s="68"/>
      <c r="W184" s="68"/>
      <c r="X184" s="69"/>
      <c r="Y184" s="32"/>
      <c r="Z184" s="32"/>
      <c r="AA184" s="32"/>
      <c r="AB184" s="32"/>
      <c r="AC184" s="32"/>
      <c r="AD184" s="32"/>
      <c r="AE184" s="32"/>
      <c r="AT184" s="16" t="s">
        <v>176</v>
      </c>
      <c r="AU184" s="16" t="s">
        <v>89</v>
      </c>
    </row>
    <row r="185" spans="1:65" s="2" customFormat="1" ht="24" customHeight="1">
      <c r="A185" s="32"/>
      <c r="B185" s="33"/>
      <c r="C185" s="206" t="s">
        <v>302</v>
      </c>
      <c r="D185" s="206" t="s">
        <v>169</v>
      </c>
      <c r="E185" s="207" t="s">
        <v>303</v>
      </c>
      <c r="F185" s="208" t="s">
        <v>304</v>
      </c>
      <c r="G185" s="209" t="s">
        <v>305</v>
      </c>
      <c r="H185" s="210">
        <v>6</v>
      </c>
      <c r="I185" s="211"/>
      <c r="J185" s="211"/>
      <c r="K185" s="212">
        <f>ROUND(P185*H185,2)</f>
        <v>0</v>
      </c>
      <c r="L185" s="208" t="s">
        <v>173</v>
      </c>
      <c r="M185" s="37"/>
      <c r="N185" s="213" t="s">
        <v>1</v>
      </c>
      <c r="O185" s="214" t="s">
        <v>42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68"/>
      <c r="T185" s="216">
        <f>S185*H185</f>
        <v>0</v>
      </c>
      <c r="U185" s="216">
        <v>0</v>
      </c>
      <c r="V185" s="216">
        <f>U185*H185</f>
        <v>0</v>
      </c>
      <c r="W185" s="216">
        <v>0</v>
      </c>
      <c r="X185" s="217">
        <f>W185*H185</f>
        <v>0</v>
      </c>
      <c r="Y185" s="32"/>
      <c r="Z185" s="32"/>
      <c r="AA185" s="32"/>
      <c r="AB185" s="32"/>
      <c r="AC185" s="32"/>
      <c r="AD185" s="32"/>
      <c r="AE185" s="32"/>
      <c r="AR185" s="218" t="s">
        <v>174</v>
      </c>
      <c r="AT185" s="218" t="s">
        <v>169</v>
      </c>
      <c r="AU185" s="218" t="s">
        <v>89</v>
      </c>
      <c r="AY185" s="16" t="s">
        <v>166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6" t="s">
        <v>87</v>
      </c>
      <c r="BK185" s="219">
        <f>ROUND(P185*H185,2)</f>
        <v>0</v>
      </c>
      <c r="BL185" s="16" t="s">
        <v>174</v>
      </c>
      <c r="BM185" s="218" t="s">
        <v>306</v>
      </c>
    </row>
    <row r="186" spans="1:65" s="2" customFormat="1" ht="68.25">
      <c r="A186" s="32"/>
      <c r="B186" s="33"/>
      <c r="C186" s="34"/>
      <c r="D186" s="220" t="s">
        <v>176</v>
      </c>
      <c r="E186" s="34"/>
      <c r="F186" s="221" t="s">
        <v>307</v>
      </c>
      <c r="G186" s="34"/>
      <c r="H186" s="34"/>
      <c r="I186" s="113"/>
      <c r="J186" s="113"/>
      <c r="K186" s="34"/>
      <c r="L186" s="34"/>
      <c r="M186" s="37"/>
      <c r="N186" s="222"/>
      <c r="O186" s="223"/>
      <c r="P186" s="68"/>
      <c r="Q186" s="68"/>
      <c r="R186" s="68"/>
      <c r="S186" s="68"/>
      <c r="T186" s="68"/>
      <c r="U186" s="68"/>
      <c r="V186" s="68"/>
      <c r="W186" s="68"/>
      <c r="X186" s="69"/>
      <c r="Y186" s="32"/>
      <c r="Z186" s="32"/>
      <c r="AA186" s="32"/>
      <c r="AB186" s="32"/>
      <c r="AC186" s="32"/>
      <c r="AD186" s="32"/>
      <c r="AE186" s="32"/>
      <c r="AT186" s="16" t="s">
        <v>176</v>
      </c>
      <c r="AU186" s="16" t="s">
        <v>89</v>
      </c>
    </row>
    <row r="187" spans="1:65" s="2" customFormat="1" ht="24" customHeight="1">
      <c r="A187" s="32"/>
      <c r="B187" s="33"/>
      <c r="C187" s="206" t="s">
        <v>308</v>
      </c>
      <c r="D187" s="206" t="s">
        <v>169</v>
      </c>
      <c r="E187" s="207" t="s">
        <v>309</v>
      </c>
      <c r="F187" s="208" t="s">
        <v>310</v>
      </c>
      <c r="G187" s="209" t="s">
        <v>172</v>
      </c>
      <c r="H187" s="210">
        <v>97.4</v>
      </c>
      <c r="I187" s="211"/>
      <c r="J187" s="211"/>
      <c r="K187" s="212">
        <f>ROUND(P187*H187,2)</f>
        <v>0</v>
      </c>
      <c r="L187" s="208" t="s">
        <v>173</v>
      </c>
      <c r="M187" s="37"/>
      <c r="N187" s="213" t="s">
        <v>1</v>
      </c>
      <c r="O187" s="214" t="s">
        <v>42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68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2"/>
      <c r="Z187" s="32"/>
      <c r="AA187" s="32"/>
      <c r="AB187" s="32"/>
      <c r="AC187" s="32"/>
      <c r="AD187" s="32"/>
      <c r="AE187" s="32"/>
      <c r="AR187" s="218" t="s">
        <v>174</v>
      </c>
      <c r="AT187" s="218" t="s">
        <v>169</v>
      </c>
      <c r="AU187" s="218" t="s">
        <v>89</v>
      </c>
      <c r="AY187" s="16" t="s">
        <v>166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6" t="s">
        <v>87</v>
      </c>
      <c r="BK187" s="219">
        <f>ROUND(P187*H187,2)</f>
        <v>0</v>
      </c>
      <c r="BL187" s="16" t="s">
        <v>174</v>
      </c>
      <c r="BM187" s="218" t="s">
        <v>311</v>
      </c>
    </row>
    <row r="188" spans="1:65" s="2" customFormat="1" ht="39">
      <c r="A188" s="32"/>
      <c r="B188" s="33"/>
      <c r="C188" s="34"/>
      <c r="D188" s="220" t="s">
        <v>176</v>
      </c>
      <c r="E188" s="34"/>
      <c r="F188" s="221" t="s">
        <v>312</v>
      </c>
      <c r="G188" s="34"/>
      <c r="H188" s="34"/>
      <c r="I188" s="113"/>
      <c r="J188" s="113"/>
      <c r="K188" s="34"/>
      <c r="L188" s="34"/>
      <c r="M188" s="37"/>
      <c r="N188" s="222"/>
      <c r="O188" s="223"/>
      <c r="P188" s="68"/>
      <c r="Q188" s="68"/>
      <c r="R188" s="68"/>
      <c r="S188" s="68"/>
      <c r="T188" s="68"/>
      <c r="U188" s="68"/>
      <c r="V188" s="68"/>
      <c r="W188" s="68"/>
      <c r="X188" s="69"/>
      <c r="Y188" s="32"/>
      <c r="Z188" s="32"/>
      <c r="AA188" s="32"/>
      <c r="AB188" s="32"/>
      <c r="AC188" s="32"/>
      <c r="AD188" s="32"/>
      <c r="AE188" s="32"/>
      <c r="AT188" s="16" t="s">
        <v>176</v>
      </c>
      <c r="AU188" s="16" t="s">
        <v>89</v>
      </c>
    </row>
    <row r="189" spans="1:65" s="13" customFormat="1" ht="11.25">
      <c r="B189" s="224"/>
      <c r="C189" s="225"/>
      <c r="D189" s="220" t="s">
        <v>178</v>
      </c>
      <c r="E189" s="226" t="s">
        <v>1</v>
      </c>
      <c r="F189" s="227" t="s">
        <v>313</v>
      </c>
      <c r="G189" s="225"/>
      <c r="H189" s="228">
        <v>97.4</v>
      </c>
      <c r="I189" s="229"/>
      <c r="J189" s="229"/>
      <c r="K189" s="225"/>
      <c r="L189" s="225"/>
      <c r="M189" s="230"/>
      <c r="N189" s="231"/>
      <c r="O189" s="232"/>
      <c r="P189" s="232"/>
      <c r="Q189" s="232"/>
      <c r="R189" s="232"/>
      <c r="S189" s="232"/>
      <c r="T189" s="232"/>
      <c r="U189" s="232"/>
      <c r="V189" s="232"/>
      <c r="W189" s="232"/>
      <c r="X189" s="233"/>
      <c r="AT189" s="234" t="s">
        <v>178</v>
      </c>
      <c r="AU189" s="234" t="s">
        <v>89</v>
      </c>
      <c r="AV189" s="13" t="s">
        <v>89</v>
      </c>
      <c r="AW189" s="13" t="s">
        <v>5</v>
      </c>
      <c r="AX189" s="13" t="s">
        <v>87</v>
      </c>
      <c r="AY189" s="234" t="s">
        <v>166</v>
      </c>
    </row>
    <row r="190" spans="1:65" s="2" customFormat="1" ht="24" customHeight="1">
      <c r="A190" s="32"/>
      <c r="B190" s="33"/>
      <c r="C190" s="206" t="s">
        <v>314</v>
      </c>
      <c r="D190" s="206" t="s">
        <v>169</v>
      </c>
      <c r="E190" s="207" t="s">
        <v>315</v>
      </c>
      <c r="F190" s="208" t="s">
        <v>316</v>
      </c>
      <c r="G190" s="209" t="s">
        <v>237</v>
      </c>
      <c r="H190" s="210">
        <v>5.2999999999999999E-2</v>
      </c>
      <c r="I190" s="211"/>
      <c r="J190" s="211"/>
      <c r="K190" s="212">
        <f>ROUND(P190*H190,2)</f>
        <v>0</v>
      </c>
      <c r="L190" s="208" t="s">
        <v>173</v>
      </c>
      <c r="M190" s="37"/>
      <c r="N190" s="213" t="s">
        <v>1</v>
      </c>
      <c r="O190" s="214" t="s">
        <v>42</v>
      </c>
      <c r="P190" s="215">
        <f>I190+J190</f>
        <v>0</v>
      </c>
      <c r="Q190" s="215">
        <f>ROUND(I190*H190,2)</f>
        <v>0</v>
      </c>
      <c r="R190" s="215">
        <f>ROUND(J190*H190,2)</f>
        <v>0</v>
      </c>
      <c r="S190" s="68"/>
      <c r="T190" s="216">
        <f>S190*H190</f>
        <v>0</v>
      </c>
      <c r="U190" s="216">
        <v>0</v>
      </c>
      <c r="V190" s="216">
        <f>U190*H190</f>
        <v>0</v>
      </c>
      <c r="W190" s="216">
        <v>0</v>
      </c>
      <c r="X190" s="217">
        <f>W190*H190</f>
        <v>0</v>
      </c>
      <c r="Y190" s="32"/>
      <c r="Z190" s="32"/>
      <c r="AA190" s="32"/>
      <c r="AB190" s="32"/>
      <c r="AC190" s="32"/>
      <c r="AD190" s="32"/>
      <c r="AE190" s="32"/>
      <c r="AR190" s="218" t="s">
        <v>174</v>
      </c>
      <c r="AT190" s="218" t="s">
        <v>169</v>
      </c>
      <c r="AU190" s="218" t="s">
        <v>89</v>
      </c>
      <c r="AY190" s="16" t="s">
        <v>166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6" t="s">
        <v>87</v>
      </c>
      <c r="BK190" s="219">
        <f>ROUND(P190*H190,2)</f>
        <v>0</v>
      </c>
      <c r="BL190" s="16" t="s">
        <v>174</v>
      </c>
      <c r="BM190" s="218" t="s">
        <v>317</v>
      </c>
    </row>
    <row r="191" spans="1:65" s="2" customFormat="1" ht="48.75">
      <c r="A191" s="32"/>
      <c r="B191" s="33"/>
      <c r="C191" s="34"/>
      <c r="D191" s="220" t="s">
        <v>176</v>
      </c>
      <c r="E191" s="34"/>
      <c r="F191" s="221" t="s">
        <v>318</v>
      </c>
      <c r="G191" s="34"/>
      <c r="H191" s="34"/>
      <c r="I191" s="113"/>
      <c r="J191" s="113"/>
      <c r="K191" s="34"/>
      <c r="L191" s="34"/>
      <c r="M191" s="37"/>
      <c r="N191" s="222"/>
      <c r="O191" s="223"/>
      <c r="P191" s="68"/>
      <c r="Q191" s="68"/>
      <c r="R191" s="68"/>
      <c r="S191" s="68"/>
      <c r="T191" s="68"/>
      <c r="U191" s="68"/>
      <c r="V191" s="68"/>
      <c r="W191" s="68"/>
      <c r="X191" s="69"/>
      <c r="Y191" s="32"/>
      <c r="Z191" s="32"/>
      <c r="AA191" s="32"/>
      <c r="AB191" s="32"/>
      <c r="AC191" s="32"/>
      <c r="AD191" s="32"/>
      <c r="AE191" s="32"/>
      <c r="AT191" s="16" t="s">
        <v>176</v>
      </c>
      <c r="AU191" s="16" t="s">
        <v>89</v>
      </c>
    </row>
    <row r="192" spans="1:65" s="2" customFormat="1" ht="24" customHeight="1">
      <c r="A192" s="32"/>
      <c r="B192" s="33"/>
      <c r="C192" s="206" t="s">
        <v>319</v>
      </c>
      <c r="D192" s="206" t="s">
        <v>169</v>
      </c>
      <c r="E192" s="207" t="s">
        <v>320</v>
      </c>
      <c r="F192" s="208" t="s">
        <v>321</v>
      </c>
      <c r="G192" s="209" t="s">
        <v>237</v>
      </c>
      <c r="H192" s="210">
        <v>4.5999999999999999E-2</v>
      </c>
      <c r="I192" s="211"/>
      <c r="J192" s="211"/>
      <c r="K192" s="212">
        <f>ROUND(P192*H192,2)</f>
        <v>0</v>
      </c>
      <c r="L192" s="208" t="s">
        <v>173</v>
      </c>
      <c r="M192" s="37"/>
      <c r="N192" s="213" t="s">
        <v>1</v>
      </c>
      <c r="O192" s="214" t="s">
        <v>42</v>
      </c>
      <c r="P192" s="215">
        <f>I192+J192</f>
        <v>0</v>
      </c>
      <c r="Q192" s="215">
        <f>ROUND(I192*H192,2)</f>
        <v>0</v>
      </c>
      <c r="R192" s="215">
        <f>ROUND(J192*H192,2)</f>
        <v>0</v>
      </c>
      <c r="S192" s="68"/>
      <c r="T192" s="216">
        <f>S192*H192</f>
        <v>0</v>
      </c>
      <c r="U192" s="216">
        <v>0</v>
      </c>
      <c r="V192" s="216">
        <f>U192*H192</f>
        <v>0</v>
      </c>
      <c r="W192" s="216">
        <v>0</v>
      </c>
      <c r="X192" s="217">
        <f>W192*H192</f>
        <v>0</v>
      </c>
      <c r="Y192" s="32"/>
      <c r="Z192" s="32"/>
      <c r="AA192" s="32"/>
      <c r="AB192" s="32"/>
      <c r="AC192" s="32"/>
      <c r="AD192" s="32"/>
      <c r="AE192" s="32"/>
      <c r="AR192" s="218" t="s">
        <v>174</v>
      </c>
      <c r="AT192" s="218" t="s">
        <v>169</v>
      </c>
      <c r="AU192" s="218" t="s">
        <v>89</v>
      </c>
      <c r="AY192" s="16" t="s">
        <v>166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6" t="s">
        <v>87</v>
      </c>
      <c r="BK192" s="219">
        <f>ROUND(P192*H192,2)</f>
        <v>0</v>
      </c>
      <c r="BL192" s="16" t="s">
        <v>174</v>
      </c>
      <c r="BM192" s="218" t="s">
        <v>322</v>
      </c>
    </row>
    <row r="193" spans="1:65" s="2" customFormat="1" ht="58.5">
      <c r="A193" s="32"/>
      <c r="B193" s="33"/>
      <c r="C193" s="34"/>
      <c r="D193" s="220" t="s">
        <v>176</v>
      </c>
      <c r="E193" s="34"/>
      <c r="F193" s="221" t="s">
        <v>323</v>
      </c>
      <c r="G193" s="34"/>
      <c r="H193" s="34"/>
      <c r="I193" s="113"/>
      <c r="J193" s="113"/>
      <c r="K193" s="34"/>
      <c r="L193" s="34"/>
      <c r="M193" s="37"/>
      <c r="N193" s="222"/>
      <c r="O193" s="223"/>
      <c r="P193" s="68"/>
      <c r="Q193" s="68"/>
      <c r="R193" s="68"/>
      <c r="S193" s="68"/>
      <c r="T193" s="68"/>
      <c r="U193" s="68"/>
      <c r="V193" s="68"/>
      <c r="W193" s="68"/>
      <c r="X193" s="69"/>
      <c r="Y193" s="32"/>
      <c r="Z193" s="32"/>
      <c r="AA193" s="32"/>
      <c r="AB193" s="32"/>
      <c r="AC193" s="32"/>
      <c r="AD193" s="32"/>
      <c r="AE193" s="32"/>
      <c r="AT193" s="16" t="s">
        <v>176</v>
      </c>
      <c r="AU193" s="16" t="s">
        <v>89</v>
      </c>
    </row>
    <row r="194" spans="1:65" s="2" customFormat="1" ht="24" customHeight="1">
      <c r="A194" s="32"/>
      <c r="B194" s="33"/>
      <c r="C194" s="206" t="s">
        <v>324</v>
      </c>
      <c r="D194" s="206" t="s">
        <v>169</v>
      </c>
      <c r="E194" s="207" t="s">
        <v>325</v>
      </c>
      <c r="F194" s="208" t="s">
        <v>326</v>
      </c>
      <c r="G194" s="209" t="s">
        <v>193</v>
      </c>
      <c r="H194" s="210">
        <v>1</v>
      </c>
      <c r="I194" s="211"/>
      <c r="J194" s="211"/>
      <c r="K194" s="212">
        <f>ROUND(P194*H194,2)</f>
        <v>0</v>
      </c>
      <c r="L194" s="208" t="s">
        <v>173</v>
      </c>
      <c r="M194" s="37"/>
      <c r="N194" s="213" t="s">
        <v>1</v>
      </c>
      <c r="O194" s="214" t="s">
        <v>42</v>
      </c>
      <c r="P194" s="215">
        <f>I194+J194</f>
        <v>0</v>
      </c>
      <c r="Q194" s="215">
        <f>ROUND(I194*H194,2)</f>
        <v>0</v>
      </c>
      <c r="R194" s="215">
        <f>ROUND(J194*H194,2)</f>
        <v>0</v>
      </c>
      <c r="S194" s="68"/>
      <c r="T194" s="216">
        <f>S194*H194</f>
        <v>0</v>
      </c>
      <c r="U194" s="216">
        <v>0</v>
      </c>
      <c r="V194" s="216">
        <f>U194*H194</f>
        <v>0</v>
      </c>
      <c r="W194" s="216">
        <v>0</v>
      </c>
      <c r="X194" s="217">
        <f>W194*H194</f>
        <v>0</v>
      </c>
      <c r="Y194" s="32"/>
      <c r="Z194" s="32"/>
      <c r="AA194" s="32"/>
      <c r="AB194" s="32"/>
      <c r="AC194" s="32"/>
      <c r="AD194" s="32"/>
      <c r="AE194" s="32"/>
      <c r="AR194" s="218" t="s">
        <v>174</v>
      </c>
      <c r="AT194" s="218" t="s">
        <v>169</v>
      </c>
      <c r="AU194" s="218" t="s">
        <v>89</v>
      </c>
      <c r="AY194" s="16" t="s">
        <v>166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6" t="s">
        <v>87</v>
      </c>
      <c r="BK194" s="219">
        <f>ROUND(P194*H194,2)</f>
        <v>0</v>
      </c>
      <c r="BL194" s="16" t="s">
        <v>174</v>
      </c>
      <c r="BM194" s="218" t="s">
        <v>327</v>
      </c>
    </row>
    <row r="195" spans="1:65" s="2" customFormat="1" ht="29.25">
      <c r="A195" s="32"/>
      <c r="B195" s="33"/>
      <c r="C195" s="34"/>
      <c r="D195" s="220" t="s">
        <v>176</v>
      </c>
      <c r="E195" s="34"/>
      <c r="F195" s="221" t="s">
        <v>328</v>
      </c>
      <c r="G195" s="34"/>
      <c r="H195" s="34"/>
      <c r="I195" s="113"/>
      <c r="J195" s="113"/>
      <c r="K195" s="34"/>
      <c r="L195" s="34"/>
      <c r="M195" s="37"/>
      <c r="N195" s="222"/>
      <c r="O195" s="223"/>
      <c r="P195" s="68"/>
      <c r="Q195" s="68"/>
      <c r="R195" s="68"/>
      <c r="S195" s="68"/>
      <c r="T195" s="68"/>
      <c r="U195" s="68"/>
      <c r="V195" s="68"/>
      <c r="W195" s="68"/>
      <c r="X195" s="69"/>
      <c r="Y195" s="32"/>
      <c r="Z195" s="32"/>
      <c r="AA195" s="32"/>
      <c r="AB195" s="32"/>
      <c r="AC195" s="32"/>
      <c r="AD195" s="32"/>
      <c r="AE195" s="32"/>
      <c r="AT195" s="16" t="s">
        <v>176</v>
      </c>
      <c r="AU195" s="16" t="s">
        <v>89</v>
      </c>
    </row>
    <row r="196" spans="1:65" s="2" customFormat="1" ht="24" customHeight="1">
      <c r="A196" s="32"/>
      <c r="B196" s="33"/>
      <c r="C196" s="246" t="s">
        <v>329</v>
      </c>
      <c r="D196" s="246" t="s">
        <v>330</v>
      </c>
      <c r="E196" s="247" t="s">
        <v>331</v>
      </c>
      <c r="F196" s="248" t="s">
        <v>332</v>
      </c>
      <c r="G196" s="249" t="s">
        <v>198</v>
      </c>
      <c r="H196" s="250">
        <v>464.98599999999999</v>
      </c>
      <c r="I196" s="251"/>
      <c r="J196" s="252"/>
      <c r="K196" s="253">
        <f>ROUND(P196*H196,2)</f>
        <v>0</v>
      </c>
      <c r="L196" s="248" t="s">
        <v>173</v>
      </c>
      <c r="M196" s="254"/>
      <c r="N196" s="255" t="s">
        <v>1</v>
      </c>
      <c r="O196" s="214" t="s">
        <v>42</v>
      </c>
      <c r="P196" s="215">
        <f>I196+J196</f>
        <v>0</v>
      </c>
      <c r="Q196" s="215">
        <f>ROUND(I196*H196,2)</f>
        <v>0</v>
      </c>
      <c r="R196" s="215">
        <f>ROUND(J196*H196,2)</f>
        <v>0</v>
      </c>
      <c r="S196" s="68"/>
      <c r="T196" s="216">
        <f>S196*H196</f>
        <v>0</v>
      </c>
      <c r="U196" s="216">
        <v>1</v>
      </c>
      <c r="V196" s="216">
        <f>U196*H196</f>
        <v>464.98599999999999</v>
      </c>
      <c r="W196" s="216">
        <v>0</v>
      </c>
      <c r="X196" s="217">
        <f>W196*H196</f>
        <v>0</v>
      </c>
      <c r="Y196" s="32"/>
      <c r="Z196" s="32"/>
      <c r="AA196" s="32"/>
      <c r="AB196" s="32"/>
      <c r="AC196" s="32"/>
      <c r="AD196" s="32"/>
      <c r="AE196" s="32"/>
      <c r="AR196" s="218" t="s">
        <v>217</v>
      </c>
      <c r="AT196" s="218" t="s">
        <v>330</v>
      </c>
      <c r="AU196" s="218" t="s">
        <v>89</v>
      </c>
      <c r="AY196" s="16" t="s">
        <v>166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6" t="s">
        <v>87</v>
      </c>
      <c r="BK196" s="219">
        <f>ROUND(P196*H196,2)</f>
        <v>0</v>
      </c>
      <c r="BL196" s="16" t="s">
        <v>174</v>
      </c>
      <c r="BM196" s="218" t="s">
        <v>333</v>
      </c>
    </row>
    <row r="197" spans="1:65" s="2" customFormat="1" ht="11.25">
      <c r="A197" s="32"/>
      <c r="B197" s="33"/>
      <c r="C197" s="34"/>
      <c r="D197" s="220" t="s">
        <v>176</v>
      </c>
      <c r="E197" s="34"/>
      <c r="F197" s="221" t="s">
        <v>332</v>
      </c>
      <c r="G197" s="34"/>
      <c r="H197" s="34"/>
      <c r="I197" s="113"/>
      <c r="J197" s="113"/>
      <c r="K197" s="34"/>
      <c r="L197" s="34"/>
      <c r="M197" s="37"/>
      <c r="N197" s="222"/>
      <c r="O197" s="223"/>
      <c r="P197" s="68"/>
      <c r="Q197" s="68"/>
      <c r="R197" s="68"/>
      <c r="S197" s="68"/>
      <c r="T197" s="68"/>
      <c r="U197" s="68"/>
      <c r="V197" s="68"/>
      <c r="W197" s="68"/>
      <c r="X197" s="69"/>
      <c r="Y197" s="32"/>
      <c r="Z197" s="32"/>
      <c r="AA197" s="32"/>
      <c r="AB197" s="32"/>
      <c r="AC197" s="32"/>
      <c r="AD197" s="32"/>
      <c r="AE197" s="32"/>
      <c r="AT197" s="16" t="s">
        <v>176</v>
      </c>
      <c r="AU197" s="16" t="s">
        <v>89</v>
      </c>
    </row>
    <row r="198" spans="1:65" s="13" customFormat="1" ht="11.25">
      <c r="B198" s="224"/>
      <c r="C198" s="225"/>
      <c r="D198" s="220" t="s">
        <v>178</v>
      </c>
      <c r="E198" s="226" t="s">
        <v>1</v>
      </c>
      <c r="F198" s="227" t="s">
        <v>334</v>
      </c>
      <c r="G198" s="225"/>
      <c r="H198" s="228">
        <v>464.98599999999999</v>
      </c>
      <c r="I198" s="229"/>
      <c r="J198" s="229"/>
      <c r="K198" s="225"/>
      <c r="L198" s="225"/>
      <c r="M198" s="230"/>
      <c r="N198" s="231"/>
      <c r="O198" s="232"/>
      <c r="P198" s="232"/>
      <c r="Q198" s="232"/>
      <c r="R198" s="232"/>
      <c r="S198" s="232"/>
      <c r="T198" s="232"/>
      <c r="U198" s="232"/>
      <c r="V198" s="232"/>
      <c r="W198" s="232"/>
      <c r="X198" s="233"/>
      <c r="AT198" s="234" t="s">
        <v>178</v>
      </c>
      <c r="AU198" s="234" t="s">
        <v>89</v>
      </c>
      <c r="AV198" s="13" t="s">
        <v>89</v>
      </c>
      <c r="AW198" s="13" t="s">
        <v>5</v>
      </c>
      <c r="AX198" s="13" t="s">
        <v>87</v>
      </c>
      <c r="AY198" s="234" t="s">
        <v>166</v>
      </c>
    </row>
    <row r="199" spans="1:65" s="2" customFormat="1" ht="24" customHeight="1">
      <c r="A199" s="32"/>
      <c r="B199" s="33"/>
      <c r="C199" s="246" t="s">
        <v>335</v>
      </c>
      <c r="D199" s="246" t="s">
        <v>330</v>
      </c>
      <c r="E199" s="247" t="s">
        <v>336</v>
      </c>
      <c r="F199" s="248" t="s">
        <v>337</v>
      </c>
      <c r="G199" s="249" t="s">
        <v>198</v>
      </c>
      <c r="H199" s="250">
        <v>23.2</v>
      </c>
      <c r="I199" s="251"/>
      <c r="J199" s="252"/>
      <c r="K199" s="253">
        <f>ROUND(P199*H199,2)</f>
        <v>0</v>
      </c>
      <c r="L199" s="248" t="s">
        <v>173</v>
      </c>
      <c r="M199" s="254"/>
      <c r="N199" s="255" t="s">
        <v>1</v>
      </c>
      <c r="O199" s="214" t="s">
        <v>42</v>
      </c>
      <c r="P199" s="215">
        <f>I199+J199</f>
        <v>0</v>
      </c>
      <c r="Q199" s="215">
        <f>ROUND(I199*H199,2)</f>
        <v>0</v>
      </c>
      <c r="R199" s="215">
        <f>ROUND(J199*H199,2)</f>
        <v>0</v>
      </c>
      <c r="S199" s="68"/>
      <c r="T199" s="216">
        <f>S199*H199</f>
        <v>0</v>
      </c>
      <c r="U199" s="216">
        <v>1</v>
      </c>
      <c r="V199" s="216">
        <f>U199*H199</f>
        <v>23.2</v>
      </c>
      <c r="W199" s="216">
        <v>0</v>
      </c>
      <c r="X199" s="217">
        <f>W199*H199</f>
        <v>0</v>
      </c>
      <c r="Y199" s="32"/>
      <c r="Z199" s="32"/>
      <c r="AA199" s="32"/>
      <c r="AB199" s="32"/>
      <c r="AC199" s="32"/>
      <c r="AD199" s="32"/>
      <c r="AE199" s="32"/>
      <c r="AR199" s="218" t="s">
        <v>217</v>
      </c>
      <c r="AT199" s="218" t="s">
        <v>330</v>
      </c>
      <c r="AU199" s="218" t="s">
        <v>89</v>
      </c>
      <c r="AY199" s="16" t="s">
        <v>166</v>
      </c>
      <c r="BE199" s="219">
        <f>IF(O199="základní",K199,0)</f>
        <v>0</v>
      </c>
      <c r="BF199" s="219">
        <f>IF(O199="snížená",K199,0)</f>
        <v>0</v>
      </c>
      <c r="BG199" s="219">
        <f>IF(O199="zákl. přenesená",K199,0)</f>
        <v>0</v>
      </c>
      <c r="BH199" s="219">
        <f>IF(O199="sníž. přenesená",K199,0)</f>
        <v>0</v>
      </c>
      <c r="BI199" s="219">
        <f>IF(O199="nulová",K199,0)</f>
        <v>0</v>
      </c>
      <c r="BJ199" s="16" t="s">
        <v>87</v>
      </c>
      <c r="BK199" s="219">
        <f>ROUND(P199*H199,2)</f>
        <v>0</v>
      </c>
      <c r="BL199" s="16" t="s">
        <v>174</v>
      </c>
      <c r="BM199" s="218" t="s">
        <v>338</v>
      </c>
    </row>
    <row r="200" spans="1:65" s="2" customFormat="1" ht="11.25">
      <c r="A200" s="32"/>
      <c r="B200" s="33"/>
      <c r="C200" s="34"/>
      <c r="D200" s="220" t="s">
        <v>176</v>
      </c>
      <c r="E200" s="34"/>
      <c r="F200" s="221" t="s">
        <v>337</v>
      </c>
      <c r="G200" s="34"/>
      <c r="H200" s="34"/>
      <c r="I200" s="113"/>
      <c r="J200" s="113"/>
      <c r="K200" s="34"/>
      <c r="L200" s="34"/>
      <c r="M200" s="37"/>
      <c r="N200" s="222"/>
      <c r="O200" s="223"/>
      <c r="P200" s="68"/>
      <c r="Q200" s="68"/>
      <c r="R200" s="68"/>
      <c r="S200" s="68"/>
      <c r="T200" s="68"/>
      <c r="U200" s="68"/>
      <c r="V200" s="68"/>
      <c r="W200" s="68"/>
      <c r="X200" s="69"/>
      <c r="Y200" s="32"/>
      <c r="Z200" s="32"/>
      <c r="AA200" s="32"/>
      <c r="AB200" s="32"/>
      <c r="AC200" s="32"/>
      <c r="AD200" s="32"/>
      <c r="AE200" s="32"/>
      <c r="AT200" s="16" t="s">
        <v>176</v>
      </c>
      <c r="AU200" s="16" t="s">
        <v>89</v>
      </c>
    </row>
    <row r="201" spans="1:65" s="13" customFormat="1" ht="11.25">
      <c r="B201" s="224"/>
      <c r="C201" s="225"/>
      <c r="D201" s="220" t="s">
        <v>178</v>
      </c>
      <c r="E201" s="226" t="s">
        <v>1</v>
      </c>
      <c r="F201" s="227" t="s">
        <v>339</v>
      </c>
      <c r="G201" s="225"/>
      <c r="H201" s="228">
        <v>23.2</v>
      </c>
      <c r="I201" s="229"/>
      <c r="J201" s="229"/>
      <c r="K201" s="225"/>
      <c r="L201" s="225"/>
      <c r="M201" s="230"/>
      <c r="N201" s="231"/>
      <c r="O201" s="232"/>
      <c r="P201" s="232"/>
      <c r="Q201" s="232"/>
      <c r="R201" s="232"/>
      <c r="S201" s="232"/>
      <c r="T201" s="232"/>
      <c r="U201" s="232"/>
      <c r="V201" s="232"/>
      <c r="W201" s="232"/>
      <c r="X201" s="233"/>
      <c r="AT201" s="234" t="s">
        <v>178</v>
      </c>
      <c r="AU201" s="234" t="s">
        <v>89</v>
      </c>
      <c r="AV201" s="13" t="s">
        <v>89</v>
      </c>
      <c r="AW201" s="13" t="s">
        <v>5</v>
      </c>
      <c r="AX201" s="13" t="s">
        <v>87</v>
      </c>
      <c r="AY201" s="234" t="s">
        <v>166</v>
      </c>
    </row>
    <row r="202" spans="1:65" s="2" customFormat="1" ht="24" customHeight="1">
      <c r="A202" s="32"/>
      <c r="B202" s="33"/>
      <c r="C202" s="246" t="s">
        <v>340</v>
      </c>
      <c r="D202" s="246" t="s">
        <v>330</v>
      </c>
      <c r="E202" s="247" t="s">
        <v>341</v>
      </c>
      <c r="F202" s="248" t="s">
        <v>342</v>
      </c>
      <c r="G202" s="249" t="s">
        <v>207</v>
      </c>
      <c r="H202" s="250">
        <v>11.488</v>
      </c>
      <c r="I202" s="251"/>
      <c r="J202" s="252"/>
      <c r="K202" s="253">
        <f>ROUND(P202*H202,2)</f>
        <v>0</v>
      </c>
      <c r="L202" s="248" t="s">
        <v>173</v>
      </c>
      <c r="M202" s="254"/>
      <c r="N202" s="255" t="s">
        <v>1</v>
      </c>
      <c r="O202" s="214" t="s">
        <v>42</v>
      </c>
      <c r="P202" s="215">
        <f>I202+J202</f>
        <v>0</v>
      </c>
      <c r="Q202" s="215">
        <f>ROUND(I202*H202,2)</f>
        <v>0</v>
      </c>
      <c r="R202" s="215">
        <f>ROUND(J202*H202,2)</f>
        <v>0</v>
      </c>
      <c r="S202" s="68"/>
      <c r="T202" s="216">
        <f>S202*H202</f>
        <v>0</v>
      </c>
      <c r="U202" s="216">
        <v>0.95499999999999996</v>
      </c>
      <c r="V202" s="216">
        <f>U202*H202</f>
        <v>10.971039999999999</v>
      </c>
      <c r="W202" s="216">
        <v>0</v>
      </c>
      <c r="X202" s="217">
        <f>W202*H202</f>
        <v>0</v>
      </c>
      <c r="Y202" s="32"/>
      <c r="Z202" s="32"/>
      <c r="AA202" s="32"/>
      <c r="AB202" s="32"/>
      <c r="AC202" s="32"/>
      <c r="AD202" s="32"/>
      <c r="AE202" s="32"/>
      <c r="AR202" s="218" t="s">
        <v>217</v>
      </c>
      <c r="AT202" s="218" t="s">
        <v>330</v>
      </c>
      <c r="AU202" s="218" t="s">
        <v>89</v>
      </c>
      <c r="AY202" s="16" t="s">
        <v>166</v>
      </c>
      <c r="BE202" s="219">
        <f>IF(O202="základní",K202,0)</f>
        <v>0</v>
      </c>
      <c r="BF202" s="219">
        <f>IF(O202="snížená",K202,0)</f>
        <v>0</v>
      </c>
      <c r="BG202" s="219">
        <f>IF(O202="zákl. přenesená",K202,0)</f>
        <v>0</v>
      </c>
      <c r="BH202" s="219">
        <f>IF(O202="sníž. přenesená",K202,0)</f>
        <v>0</v>
      </c>
      <c r="BI202" s="219">
        <f>IF(O202="nulová",K202,0)</f>
        <v>0</v>
      </c>
      <c r="BJ202" s="16" t="s">
        <v>87</v>
      </c>
      <c r="BK202" s="219">
        <f>ROUND(P202*H202,2)</f>
        <v>0</v>
      </c>
      <c r="BL202" s="16" t="s">
        <v>174</v>
      </c>
      <c r="BM202" s="218" t="s">
        <v>343</v>
      </c>
    </row>
    <row r="203" spans="1:65" s="2" customFormat="1" ht="11.25">
      <c r="A203" s="32"/>
      <c r="B203" s="33"/>
      <c r="C203" s="34"/>
      <c r="D203" s="220" t="s">
        <v>176</v>
      </c>
      <c r="E203" s="34"/>
      <c r="F203" s="221" t="s">
        <v>342</v>
      </c>
      <c r="G203" s="34"/>
      <c r="H203" s="34"/>
      <c r="I203" s="113"/>
      <c r="J203" s="113"/>
      <c r="K203" s="34"/>
      <c r="L203" s="34"/>
      <c r="M203" s="37"/>
      <c r="N203" s="222"/>
      <c r="O203" s="223"/>
      <c r="P203" s="68"/>
      <c r="Q203" s="68"/>
      <c r="R203" s="68"/>
      <c r="S203" s="68"/>
      <c r="T203" s="68"/>
      <c r="U203" s="68"/>
      <c r="V203" s="68"/>
      <c r="W203" s="68"/>
      <c r="X203" s="69"/>
      <c r="Y203" s="32"/>
      <c r="Z203" s="32"/>
      <c r="AA203" s="32"/>
      <c r="AB203" s="32"/>
      <c r="AC203" s="32"/>
      <c r="AD203" s="32"/>
      <c r="AE203" s="32"/>
      <c r="AT203" s="16" t="s">
        <v>176</v>
      </c>
      <c r="AU203" s="16" t="s">
        <v>89</v>
      </c>
    </row>
    <row r="204" spans="1:65" s="13" customFormat="1" ht="11.25">
      <c r="B204" s="224"/>
      <c r="C204" s="225"/>
      <c r="D204" s="220" t="s">
        <v>178</v>
      </c>
      <c r="E204" s="226" t="s">
        <v>1</v>
      </c>
      <c r="F204" s="227" t="s">
        <v>344</v>
      </c>
      <c r="G204" s="225"/>
      <c r="H204" s="228">
        <v>11.488</v>
      </c>
      <c r="I204" s="229"/>
      <c r="J204" s="229"/>
      <c r="K204" s="225"/>
      <c r="L204" s="225"/>
      <c r="M204" s="230"/>
      <c r="N204" s="231"/>
      <c r="O204" s="232"/>
      <c r="P204" s="232"/>
      <c r="Q204" s="232"/>
      <c r="R204" s="232"/>
      <c r="S204" s="232"/>
      <c r="T204" s="232"/>
      <c r="U204" s="232"/>
      <c r="V204" s="232"/>
      <c r="W204" s="232"/>
      <c r="X204" s="233"/>
      <c r="AT204" s="234" t="s">
        <v>178</v>
      </c>
      <c r="AU204" s="234" t="s">
        <v>89</v>
      </c>
      <c r="AV204" s="13" t="s">
        <v>89</v>
      </c>
      <c r="AW204" s="13" t="s">
        <v>5</v>
      </c>
      <c r="AX204" s="13" t="s">
        <v>87</v>
      </c>
      <c r="AY204" s="234" t="s">
        <v>166</v>
      </c>
    </row>
    <row r="205" spans="1:65" s="2" customFormat="1" ht="24" customHeight="1">
      <c r="A205" s="32"/>
      <c r="B205" s="33"/>
      <c r="C205" s="246" t="s">
        <v>345</v>
      </c>
      <c r="D205" s="246" t="s">
        <v>330</v>
      </c>
      <c r="E205" s="247" t="s">
        <v>346</v>
      </c>
      <c r="F205" s="248" t="s">
        <v>347</v>
      </c>
      <c r="G205" s="249" t="s">
        <v>193</v>
      </c>
      <c r="H205" s="250">
        <v>4</v>
      </c>
      <c r="I205" s="251"/>
      <c r="J205" s="252"/>
      <c r="K205" s="253">
        <f>ROUND(P205*H205,2)</f>
        <v>0</v>
      </c>
      <c r="L205" s="248" t="s">
        <v>173</v>
      </c>
      <c r="M205" s="254"/>
      <c r="N205" s="255" t="s">
        <v>1</v>
      </c>
      <c r="O205" s="214" t="s">
        <v>42</v>
      </c>
      <c r="P205" s="215">
        <f>I205+J205</f>
        <v>0</v>
      </c>
      <c r="Q205" s="215">
        <f>ROUND(I205*H205,2)</f>
        <v>0</v>
      </c>
      <c r="R205" s="215">
        <f>ROUND(J205*H205,2)</f>
        <v>0</v>
      </c>
      <c r="S205" s="68"/>
      <c r="T205" s="216">
        <f>S205*H205</f>
        <v>0</v>
      </c>
      <c r="U205" s="216">
        <v>0.16042000000000001</v>
      </c>
      <c r="V205" s="216">
        <f>U205*H205</f>
        <v>0.64168000000000003</v>
      </c>
      <c r="W205" s="216">
        <v>0</v>
      </c>
      <c r="X205" s="217">
        <f>W205*H205</f>
        <v>0</v>
      </c>
      <c r="Y205" s="32"/>
      <c r="Z205" s="32"/>
      <c r="AA205" s="32"/>
      <c r="AB205" s="32"/>
      <c r="AC205" s="32"/>
      <c r="AD205" s="32"/>
      <c r="AE205" s="32"/>
      <c r="AR205" s="218" t="s">
        <v>217</v>
      </c>
      <c r="AT205" s="218" t="s">
        <v>330</v>
      </c>
      <c r="AU205" s="218" t="s">
        <v>89</v>
      </c>
      <c r="AY205" s="16" t="s">
        <v>166</v>
      </c>
      <c r="BE205" s="219">
        <f>IF(O205="základní",K205,0)</f>
        <v>0</v>
      </c>
      <c r="BF205" s="219">
        <f>IF(O205="snížená",K205,0)</f>
        <v>0</v>
      </c>
      <c r="BG205" s="219">
        <f>IF(O205="zákl. přenesená",K205,0)</f>
        <v>0</v>
      </c>
      <c r="BH205" s="219">
        <f>IF(O205="sníž. přenesená",K205,0)</f>
        <v>0</v>
      </c>
      <c r="BI205" s="219">
        <f>IF(O205="nulová",K205,0)</f>
        <v>0</v>
      </c>
      <c r="BJ205" s="16" t="s">
        <v>87</v>
      </c>
      <c r="BK205" s="219">
        <f>ROUND(P205*H205,2)</f>
        <v>0</v>
      </c>
      <c r="BL205" s="16" t="s">
        <v>174</v>
      </c>
      <c r="BM205" s="218" t="s">
        <v>348</v>
      </c>
    </row>
    <row r="206" spans="1:65" s="2" customFormat="1" ht="11.25">
      <c r="A206" s="32"/>
      <c r="B206" s="33"/>
      <c r="C206" s="34"/>
      <c r="D206" s="220" t="s">
        <v>176</v>
      </c>
      <c r="E206" s="34"/>
      <c r="F206" s="221" t="s">
        <v>347</v>
      </c>
      <c r="G206" s="34"/>
      <c r="H206" s="34"/>
      <c r="I206" s="113"/>
      <c r="J206" s="113"/>
      <c r="K206" s="34"/>
      <c r="L206" s="34"/>
      <c r="M206" s="37"/>
      <c r="N206" s="222"/>
      <c r="O206" s="223"/>
      <c r="P206" s="68"/>
      <c r="Q206" s="68"/>
      <c r="R206" s="68"/>
      <c r="S206" s="68"/>
      <c r="T206" s="68"/>
      <c r="U206" s="68"/>
      <c r="V206" s="68"/>
      <c r="W206" s="68"/>
      <c r="X206" s="69"/>
      <c r="Y206" s="32"/>
      <c r="Z206" s="32"/>
      <c r="AA206" s="32"/>
      <c r="AB206" s="32"/>
      <c r="AC206" s="32"/>
      <c r="AD206" s="32"/>
      <c r="AE206" s="32"/>
      <c r="AT206" s="16" t="s">
        <v>176</v>
      </c>
      <c r="AU206" s="16" t="s">
        <v>89</v>
      </c>
    </row>
    <row r="207" spans="1:65" s="2" customFormat="1" ht="24" customHeight="1">
      <c r="A207" s="32"/>
      <c r="B207" s="33"/>
      <c r="C207" s="246" t="s">
        <v>349</v>
      </c>
      <c r="D207" s="246" t="s">
        <v>330</v>
      </c>
      <c r="E207" s="247" t="s">
        <v>350</v>
      </c>
      <c r="F207" s="248" t="s">
        <v>351</v>
      </c>
      <c r="G207" s="249" t="s">
        <v>193</v>
      </c>
      <c r="H207" s="250">
        <v>2</v>
      </c>
      <c r="I207" s="251"/>
      <c r="J207" s="252"/>
      <c r="K207" s="253">
        <f>ROUND(P207*H207,2)</f>
        <v>0</v>
      </c>
      <c r="L207" s="248" t="s">
        <v>173</v>
      </c>
      <c r="M207" s="254"/>
      <c r="N207" s="255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0.16414999999999999</v>
      </c>
      <c r="V207" s="216">
        <f>U207*H207</f>
        <v>0.32829999999999998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217</v>
      </c>
      <c r="AT207" s="218" t="s">
        <v>330</v>
      </c>
      <c r="AU207" s="218" t="s">
        <v>89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174</v>
      </c>
      <c r="BM207" s="218" t="s">
        <v>352</v>
      </c>
    </row>
    <row r="208" spans="1:65" s="2" customFormat="1" ht="11.25">
      <c r="A208" s="32"/>
      <c r="B208" s="33"/>
      <c r="C208" s="34"/>
      <c r="D208" s="220" t="s">
        <v>176</v>
      </c>
      <c r="E208" s="34"/>
      <c r="F208" s="221" t="s">
        <v>351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89</v>
      </c>
    </row>
    <row r="209" spans="1:65" s="2" customFormat="1" ht="24" customHeight="1">
      <c r="A209" s="32"/>
      <c r="B209" s="33"/>
      <c r="C209" s="246" t="s">
        <v>353</v>
      </c>
      <c r="D209" s="246" t="s">
        <v>330</v>
      </c>
      <c r="E209" s="247" t="s">
        <v>354</v>
      </c>
      <c r="F209" s="248" t="s">
        <v>355</v>
      </c>
      <c r="G209" s="249" t="s">
        <v>193</v>
      </c>
      <c r="H209" s="250">
        <v>720</v>
      </c>
      <c r="I209" s="251"/>
      <c r="J209" s="252"/>
      <c r="K209" s="253">
        <f>ROUND(P209*H209,2)</f>
        <v>0</v>
      </c>
      <c r="L209" s="248" t="s">
        <v>173</v>
      </c>
      <c r="M209" s="254"/>
      <c r="N209" s="255" t="s">
        <v>1</v>
      </c>
      <c r="O209" s="214" t="s">
        <v>42</v>
      </c>
      <c r="P209" s="215">
        <f>I209+J209</f>
        <v>0</v>
      </c>
      <c r="Q209" s="215">
        <f>ROUND(I209*H209,2)</f>
        <v>0</v>
      </c>
      <c r="R209" s="215">
        <f>ROUND(J209*H209,2)</f>
        <v>0</v>
      </c>
      <c r="S209" s="68"/>
      <c r="T209" s="216">
        <f>S209*H209</f>
        <v>0</v>
      </c>
      <c r="U209" s="216">
        <v>5.1999999999999995E-4</v>
      </c>
      <c r="V209" s="216">
        <f>U209*H209</f>
        <v>0.37439999999999996</v>
      </c>
      <c r="W209" s="216">
        <v>0</v>
      </c>
      <c r="X209" s="217">
        <f>W209*H209</f>
        <v>0</v>
      </c>
      <c r="Y209" s="32"/>
      <c r="Z209" s="32"/>
      <c r="AA209" s="32"/>
      <c r="AB209" s="32"/>
      <c r="AC209" s="32"/>
      <c r="AD209" s="32"/>
      <c r="AE209" s="32"/>
      <c r="AR209" s="218" t="s">
        <v>217</v>
      </c>
      <c r="AT209" s="218" t="s">
        <v>330</v>
      </c>
      <c r="AU209" s="218" t="s">
        <v>89</v>
      </c>
      <c r="AY209" s="16" t="s">
        <v>166</v>
      </c>
      <c r="BE209" s="219">
        <f>IF(O209="základní",K209,0)</f>
        <v>0</v>
      </c>
      <c r="BF209" s="219">
        <f>IF(O209="snížená",K209,0)</f>
        <v>0</v>
      </c>
      <c r="BG209" s="219">
        <f>IF(O209="zákl. přenesená",K209,0)</f>
        <v>0</v>
      </c>
      <c r="BH209" s="219">
        <f>IF(O209="sníž. přenesená",K209,0)</f>
        <v>0</v>
      </c>
      <c r="BI209" s="219">
        <f>IF(O209="nulová",K209,0)</f>
        <v>0</v>
      </c>
      <c r="BJ209" s="16" t="s">
        <v>87</v>
      </c>
      <c r="BK209" s="219">
        <f>ROUND(P209*H209,2)</f>
        <v>0</v>
      </c>
      <c r="BL209" s="16" t="s">
        <v>174</v>
      </c>
      <c r="BM209" s="218" t="s">
        <v>356</v>
      </c>
    </row>
    <row r="210" spans="1:65" s="2" customFormat="1" ht="11.25">
      <c r="A210" s="32"/>
      <c r="B210" s="33"/>
      <c r="C210" s="34"/>
      <c r="D210" s="220" t="s">
        <v>176</v>
      </c>
      <c r="E210" s="34"/>
      <c r="F210" s="221" t="s">
        <v>355</v>
      </c>
      <c r="G210" s="34"/>
      <c r="H210" s="34"/>
      <c r="I210" s="113"/>
      <c r="J210" s="113"/>
      <c r="K210" s="34"/>
      <c r="L210" s="34"/>
      <c r="M210" s="37"/>
      <c r="N210" s="222"/>
      <c r="O210" s="223"/>
      <c r="P210" s="68"/>
      <c r="Q210" s="68"/>
      <c r="R210" s="68"/>
      <c r="S210" s="68"/>
      <c r="T210" s="68"/>
      <c r="U210" s="68"/>
      <c r="V210" s="68"/>
      <c r="W210" s="68"/>
      <c r="X210" s="69"/>
      <c r="Y210" s="32"/>
      <c r="Z210" s="32"/>
      <c r="AA210" s="32"/>
      <c r="AB210" s="32"/>
      <c r="AC210" s="32"/>
      <c r="AD210" s="32"/>
      <c r="AE210" s="32"/>
      <c r="AT210" s="16" t="s">
        <v>176</v>
      </c>
      <c r="AU210" s="16" t="s">
        <v>89</v>
      </c>
    </row>
    <row r="211" spans="1:65" s="2" customFormat="1" ht="24" customHeight="1">
      <c r="A211" s="32"/>
      <c r="B211" s="33"/>
      <c r="C211" s="246" t="s">
        <v>357</v>
      </c>
      <c r="D211" s="246" t="s">
        <v>330</v>
      </c>
      <c r="E211" s="247" t="s">
        <v>358</v>
      </c>
      <c r="F211" s="248" t="s">
        <v>359</v>
      </c>
      <c r="G211" s="249" t="s">
        <v>193</v>
      </c>
      <c r="H211" s="250">
        <v>440</v>
      </c>
      <c r="I211" s="251"/>
      <c r="J211" s="252"/>
      <c r="K211" s="253">
        <f>ROUND(P211*H211,2)</f>
        <v>0</v>
      </c>
      <c r="L211" s="248" t="s">
        <v>173</v>
      </c>
      <c r="M211" s="254"/>
      <c r="N211" s="255" t="s">
        <v>1</v>
      </c>
      <c r="O211" s="214" t="s">
        <v>42</v>
      </c>
      <c r="P211" s="215">
        <f>I211+J211</f>
        <v>0</v>
      </c>
      <c r="Q211" s="215">
        <f>ROUND(I211*H211,2)</f>
        <v>0</v>
      </c>
      <c r="R211" s="215">
        <f>ROUND(J211*H211,2)</f>
        <v>0</v>
      </c>
      <c r="S211" s="68"/>
      <c r="T211" s="216">
        <f>S211*H211</f>
        <v>0</v>
      </c>
      <c r="U211" s="216">
        <v>5.6999999999999998E-4</v>
      </c>
      <c r="V211" s="216">
        <f>U211*H211</f>
        <v>0.25079999999999997</v>
      </c>
      <c r="W211" s="216">
        <v>0</v>
      </c>
      <c r="X211" s="217">
        <f>W211*H211</f>
        <v>0</v>
      </c>
      <c r="Y211" s="32"/>
      <c r="Z211" s="32"/>
      <c r="AA211" s="32"/>
      <c r="AB211" s="32"/>
      <c r="AC211" s="32"/>
      <c r="AD211" s="32"/>
      <c r="AE211" s="32"/>
      <c r="AR211" s="218" t="s">
        <v>217</v>
      </c>
      <c r="AT211" s="218" t="s">
        <v>330</v>
      </c>
      <c r="AU211" s="218" t="s">
        <v>89</v>
      </c>
      <c r="AY211" s="16" t="s">
        <v>166</v>
      </c>
      <c r="BE211" s="219">
        <f>IF(O211="základní",K211,0)</f>
        <v>0</v>
      </c>
      <c r="BF211" s="219">
        <f>IF(O211="snížená",K211,0)</f>
        <v>0</v>
      </c>
      <c r="BG211" s="219">
        <f>IF(O211="zákl. přenesená",K211,0)</f>
        <v>0</v>
      </c>
      <c r="BH211" s="219">
        <f>IF(O211="sníž. přenesená",K211,0)</f>
        <v>0</v>
      </c>
      <c r="BI211" s="219">
        <f>IF(O211="nulová",K211,0)</f>
        <v>0</v>
      </c>
      <c r="BJ211" s="16" t="s">
        <v>87</v>
      </c>
      <c r="BK211" s="219">
        <f>ROUND(P211*H211,2)</f>
        <v>0</v>
      </c>
      <c r="BL211" s="16" t="s">
        <v>174</v>
      </c>
      <c r="BM211" s="218" t="s">
        <v>360</v>
      </c>
    </row>
    <row r="212" spans="1:65" s="2" customFormat="1" ht="11.25">
      <c r="A212" s="32"/>
      <c r="B212" s="33"/>
      <c r="C212" s="34"/>
      <c r="D212" s="220" t="s">
        <v>176</v>
      </c>
      <c r="E212" s="34"/>
      <c r="F212" s="221" t="s">
        <v>359</v>
      </c>
      <c r="G212" s="34"/>
      <c r="H212" s="34"/>
      <c r="I212" s="113"/>
      <c r="J212" s="113"/>
      <c r="K212" s="34"/>
      <c r="L212" s="34"/>
      <c r="M212" s="37"/>
      <c r="N212" s="222"/>
      <c r="O212" s="223"/>
      <c r="P212" s="68"/>
      <c r="Q212" s="68"/>
      <c r="R212" s="68"/>
      <c r="S212" s="68"/>
      <c r="T212" s="68"/>
      <c r="U212" s="68"/>
      <c r="V212" s="68"/>
      <c r="W212" s="68"/>
      <c r="X212" s="69"/>
      <c r="Y212" s="32"/>
      <c r="Z212" s="32"/>
      <c r="AA212" s="32"/>
      <c r="AB212" s="32"/>
      <c r="AC212" s="32"/>
      <c r="AD212" s="32"/>
      <c r="AE212" s="32"/>
      <c r="AT212" s="16" t="s">
        <v>176</v>
      </c>
      <c r="AU212" s="16" t="s">
        <v>89</v>
      </c>
    </row>
    <row r="213" spans="1:65" s="2" customFormat="1" ht="24" customHeight="1">
      <c r="A213" s="32"/>
      <c r="B213" s="33"/>
      <c r="C213" s="246" t="s">
        <v>361</v>
      </c>
      <c r="D213" s="246" t="s">
        <v>330</v>
      </c>
      <c r="E213" s="247" t="s">
        <v>362</v>
      </c>
      <c r="F213" s="248" t="s">
        <v>363</v>
      </c>
      <c r="G213" s="249" t="s">
        <v>193</v>
      </c>
      <c r="H213" s="250">
        <v>720</v>
      </c>
      <c r="I213" s="251"/>
      <c r="J213" s="252"/>
      <c r="K213" s="253">
        <f>ROUND(P213*H213,2)</f>
        <v>0</v>
      </c>
      <c r="L213" s="248" t="s">
        <v>173</v>
      </c>
      <c r="M213" s="254"/>
      <c r="N213" s="255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9.0000000000000006E-5</v>
      </c>
      <c r="V213" s="216">
        <f>U213*H213</f>
        <v>6.480000000000001E-2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217</v>
      </c>
      <c r="AT213" s="218" t="s">
        <v>330</v>
      </c>
      <c r="AU213" s="218" t="s">
        <v>89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174</v>
      </c>
      <c r="BM213" s="218" t="s">
        <v>364</v>
      </c>
    </row>
    <row r="214" spans="1:65" s="2" customFormat="1" ht="11.25">
      <c r="A214" s="32"/>
      <c r="B214" s="33"/>
      <c r="C214" s="34"/>
      <c r="D214" s="220" t="s">
        <v>176</v>
      </c>
      <c r="E214" s="34"/>
      <c r="F214" s="221" t="s">
        <v>363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89</v>
      </c>
    </row>
    <row r="215" spans="1:65" s="2" customFormat="1" ht="24" customHeight="1">
      <c r="A215" s="32"/>
      <c r="B215" s="33"/>
      <c r="C215" s="246" t="s">
        <v>365</v>
      </c>
      <c r="D215" s="246" t="s">
        <v>330</v>
      </c>
      <c r="E215" s="247" t="s">
        <v>366</v>
      </c>
      <c r="F215" s="248" t="s">
        <v>367</v>
      </c>
      <c r="G215" s="249" t="s">
        <v>193</v>
      </c>
      <c r="H215" s="250">
        <v>40</v>
      </c>
      <c r="I215" s="251"/>
      <c r="J215" s="252"/>
      <c r="K215" s="253">
        <f>ROUND(P215*H215,2)</f>
        <v>0</v>
      </c>
      <c r="L215" s="248" t="s">
        <v>173</v>
      </c>
      <c r="M215" s="254"/>
      <c r="N215" s="255" t="s">
        <v>1</v>
      </c>
      <c r="O215" s="214" t="s">
        <v>42</v>
      </c>
      <c r="P215" s="215">
        <f>I215+J215</f>
        <v>0</v>
      </c>
      <c r="Q215" s="215">
        <f>ROUND(I215*H215,2)</f>
        <v>0</v>
      </c>
      <c r="R215" s="215">
        <f>ROUND(J215*H215,2)</f>
        <v>0</v>
      </c>
      <c r="S215" s="68"/>
      <c r="T215" s="216">
        <f>S215*H215</f>
        <v>0</v>
      </c>
      <c r="U215" s="216">
        <v>7.4200000000000004E-3</v>
      </c>
      <c r="V215" s="216">
        <f>U215*H215</f>
        <v>0.29680000000000001</v>
      </c>
      <c r="W215" s="216">
        <v>0</v>
      </c>
      <c r="X215" s="217">
        <f>W215*H215</f>
        <v>0</v>
      </c>
      <c r="Y215" s="32"/>
      <c r="Z215" s="32"/>
      <c r="AA215" s="32"/>
      <c r="AB215" s="32"/>
      <c r="AC215" s="32"/>
      <c r="AD215" s="32"/>
      <c r="AE215" s="32"/>
      <c r="AR215" s="218" t="s">
        <v>217</v>
      </c>
      <c r="AT215" s="218" t="s">
        <v>330</v>
      </c>
      <c r="AU215" s="218" t="s">
        <v>89</v>
      </c>
      <c r="AY215" s="16" t="s">
        <v>166</v>
      </c>
      <c r="BE215" s="219">
        <f>IF(O215="základní",K215,0)</f>
        <v>0</v>
      </c>
      <c r="BF215" s="219">
        <f>IF(O215="snížená",K215,0)</f>
        <v>0</v>
      </c>
      <c r="BG215" s="219">
        <f>IF(O215="zákl. přenesená",K215,0)</f>
        <v>0</v>
      </c>
      <c r="BH215" s="219">
        <f>IF(O215="sníž. přenesená",K215,0)</f>
        <v>0</v>
      </c>
      <c r="BI215" s="219">
        <f>IF(O215="nulová",K215,0)</f>
        <v>0</v>
      </c>
      <c r="BJ215" s="16" t="s">
        <v>87</v>
      </c>
      <c r="BK215" s="219">
        <f>ROUND(P215*H215,2)</f>
        <v>0</v>
      </c>
      <c r="BL215" s="16" t="s">
        <v>174</v>
      </c>
      <c r="BM215" s="218" t="s">
        <v>368</v>
      </c>
    </row>
    <row r="216" spans="1:65" s="2" customFormat="1" ht="11.25">
      <c r="A216" s="32"/>
      <c r="B216" s="33"/>
      <c r="C216" s="34"/>
      <c r="D216" s="220" t="s">
        <v>176</v>
      </c>
      <c r="E216" s="34"/>
      <c r="F216" s="221" t="s">
        <v>367</v>
      </c>
      <c r="G216" s="34"/>
      <c r="H216" s="34"/>
      <c r="I216" s="113"/>
      <c r="J216" s="113"/>
      <c r="K216" s="34"/>
      <c r="L216" s="34"/>
      <c r="M216" s="37"/>
      <c r="N216" s="222"/>
      <c r="O216" s="223"/>
      <c r="P216" s="68"/>
      <c r="Q216" s="68"/>
      <c r="R216" s="68"/>
      <c r="S216" s="68"/>
      <c r="T216" s="68"/>
      <c r="U216" s="68"/>
      <c r="V216" s="68"/>
      <c r="W216" s="68"/>
      <c r="X216" s="69"/>
      <c r="Y216" s="32"/>
      <c r="Z216" s="32"/>
      <c r="AA216" s="32"/>
      <c r="AB216" s="32"/>
      <c r="AC216" s="32"/>
      <c r="AD216" s="32"/>
      <c r="AE216" s="32"/>
      <c r="AT216" s="16" t="s">
        <v>176</v>
      </c>
      <c r="AU216" s="16" t="s">
        <v>89</v>
      </c>
    </row>
    <row r="217" spans="1:65" s="2" customFormat="1" ht="16.5" customHeight="1">
      <c r="A217" s="32"/>
      <c r="B217" s="33"/>
      <c r="C217" s="246" t="s">
        <v>369</v>
      </c>
      <c r="D217" s="246" t="s">
        <v>330</v>
      </c>
      <c r="E217" s="247" t="s">
        <v>370</v>
      </c>
      <c r="F217" s="248" t="s">
        <v>371</v>
      </c>
      <c r="G217" s="249" t="s">
        <v>193</v>
      </c>
      <c r="H217" s="250">
        <v>16</v>
      </c>
      <c r="I217" s="251"/>
      <c r="J217" s="252"/>
      <c r="K217" s="253">
        <f>ROUND(P217*H217,2)</f>
        <v>0</v>
      </c>
      <c r="L217" s="248" t="s">
        <v>1</v>
      </c>
      <c r="M217" s="254"/>
      <c r="N217" s="255" t="s">
        <v>1</v>
      </c>
      <c r="O217" s="214" t="s">
        <v>42</v>
      </c>
      <c r="P217" s="215">
        <f>I217+J217</f>
        <v>0</v>
      </c>
      <c r="Q217" s="215">
        <f>ROUND(I217*H217,2)</f>
        <v>0</v>
      </c>
      <c r="R217" s="215">
        <f>ROUND(J217*H217,2)</f>
        <v>0</v>
      </c>
      <c r="S217" s="68"/>
      <c r="T217" s="216">
        <f>S217*H217</f>
        <v>0</v>
      </c>
      <c r="U217" s="216">
        <v>8.5199999999999998E-3</v>
      </c>
      <c r="V217" s="216">
        <f>U217*H217</f>
        <v>0.13632</v>
      </c>
      <c r="W217" s="216">
        <v>0</v>
      </c>
      <c r="X217" s="217">
        <f>W217*H217</f>
        <v>0</v>
      </c>
      <c r="Y217" s="32"/>
      <c r="Z217" s="32"/>
      <c r="AA217" s="32"/>
      <c r="AB217" s="32"/>
      <c r="AC217" s="32"/>
      <c r="AD217" s="32"/>
      <c r="AE217" s="32"/>
      <c r="AR217" s="218" t="s">
        <v>217</v>
      </c>
      <c r="AT217" s="218" t="s">
        <v>330</v>
      </c>
      <c r="AU217" s="218" t="s">
        <v>89</v>
      </c>
      <c r="AY217" s="16" t="s">
        <v>166</v>
      </c>
      <c r="BE217" s="219">
        <f>IF(O217="základní",K217,0)</f>
        <v>0</v>
      </c>
      <c r="BF217" s="219">
        <f>IF(O217="snížená",K217,0)</f>
        <v>0</v>
      </c>
      <c r="BG217" s="219">
        <f>IF(O217="zákl. přenesená",K217,0)</f>
        <v>0</v>
      </c>
      <c r="BH217" s="219">
        <f>IF(O217="sníž. přenesená",K217,0)</f>
        <v>0</v>
      </c>
      <c r="BI217" s="219">
        <f>IF(O217="nulová",K217,0)</f>
        <v>0</v>
      </c>
      <c r="BJ217" s="16" t="s">
        <v>87</v>
      </c>
      <c r="BK217" s="219">
        <f>ROUND(P217*H217,2)</f>
        <v>0</v>
      </c>
      <c r="BL217" s="16" t="s">
        <v>174</v>
      </c>
      <c r="BM217" s="218" t="s">
        <v>372</v>
      </c>
    </row>
    <row r="218" spans="1:65" s="2" customFormat="1" ht="19.5">
      <c r="A218" s="32"/>
      <c r="B218" s="33"/>
      <c r="C218" s="34"/>
      <c r="D218" s="220" t="s">
        <v>176</v>
      </c>
      <c r="E218" s="34"/>
      <c r="F218" s="221" t="s">
        <v>373</v>
      </c>
      <c r="G218" s="34"/>
      <c r="H218" s="34"/>
      <c r="I218" s="113"/>
      <c r="J218" s="113"/>
      <c r="K218" s="34"/>
      <c r="L218" s="34"/>
      <c r="M218" s="37"/>
      <c r="N218" s="222"/>
      <c r="O218" s="223"/>
      <c r="P218" s="68"/>
      <c r="Q218" s="68"/>
      <c r="R218" s="68"/>
      <c r="S218" s="68"/>
      <c r="T218" s="68"/>
      <c r="U218" s="68"/>
      <c r="V218" s="68"/>
      <c r="W218" s="68"/>
      <c r="X218" s="69"/>
      <c r="Y218" s="32"/>
      <c r="Z218" s="32"/>
      <c r="AA218" s="32"/>
      <c r="AB218" s="32"/>
      <c r="AC218" s="32"/>
      <c r="AD218" s="32"/>
      <c r="AE218" s="32"/>
      <c r="AT218" s="16" t="s">
        <v>176</v>
      </c>
      <c r="AU218" s="16" t="s">
        <v>89</v>
      </c>
    </row>
    <row r="219" spans="1:65" s="2" customFormat="1" ht="24" customHeight="1">
      <c r="A219" s="32"/>
      <c r="B219" s="33"/>
      <c r="C219" s="246" t="s">
        <v>374</v>
      </c>
      <c r="D219" s="246" t="s">
        <v>330</v>
      </c>
      <c r="E219" s="247" t="s">
        <v>375</v>
      </c>
      <c r="F219" s="248" t="s">
        <v>376</v>
      </c>
      <c r="G219" s="249" t="s">
        <v>193</v>
      </c>
      <c r="H219" s="250">
        <v>180</v>
      </c>
      <c r="I219" s="251"/>
      <c r="J219" s="252"/>
      <c r="K219" s="253">
        <f>ROUND(P219*H219,2)</f>
        <v>0</v>
      </c>
      <c r="L219" s="248" t="s">
        <v>173</v>
      </c>
      <c r="M219" s="254"/>
      <c r="N219" s="255" t="s">
        <v>1</v>
      </c>
      <c r="O219" s="214" t="s">
        <v>42</v>
      </c>
      <c r="P219" s="215">
        <f>I219+J219</f>
        <v>0</v>
      </c>
      <c r="Q219" s="215">
        <f>ROUND(I219*H219,2)</f>
        <v>0</v>
      </c>
      <c r="R219" s="215">
        <f>ROUND(J219*H219,2)</f>
        <v>0</v>
      </c>
      <c r="S219" s="68"/>
      <c r="T219" s="216">
        <f>S219*H219</f>
        <v>0</v>
      </c>
      <c r="U219" s="216">
        <v>1.23E-3</v>
      </c>
      <c r="V219" s="216">
        <f>U219*H219</f>
        <v>0.22139999999999999</v>
      </c>
      <c r="W219" s="216">
        <v>0</v>
      </c>
      <c r="X219" s="217">
        <f>W219*H219</f>
        <v>0</v>
      </c>
      <c r="Y219" s="32"/>
      <c r="Z219" s="32"/>
      <c r="AA219" s="32"/>
      <c r="AB219" s="32"/>
      <c r="AC219" s="32"/>
      <c r="AD219" s="32"/>
      <c r="AE219" s="32"/>
      <c r="AR219" s="218" t="s">
        <v>217</v>
      </c>
      <c r="AT219" s="218" t="s">
        <v>330</v>
      </c>
      <c r="AU219" s="218" t="s">
        <v>89</v>
      </c>
      <c r="AY219" s="16" t="s">
        <v>166</v>
      </c>
      <c r="BE219" s="219">
        <f>IF(O219="základní",K219,0)</f>
        <v>0</v>
      </c>
      <c r="BF219" s="219">
        <f>IF(O219="snížená",K219,0)</f>
        <v>0</v>
      </c>
      <c r="BG219" s="219">
        <f>IF(O219="zákl. přenesená",K219,0)</f>
        <v>0</v>
      </c>
      <c r="BH219" s="219">
        <f>IF(O219="sníž. přenesená",K219,0)</f>
        <v>0</v>
      </c>
      <c r="BI219" s="219">
        <f>IF(O219="nulová",K219,0)</f>
        <v>0</v>
      </c>
      <c r="BJ219" s="16" t="s">
        <v>87</v>
      </c>
      <c r="BK219" s="219">
        <f>ROUND(P219*H219,2)</f>
        <v>0</v>
      </c>
      <c r="BL219" s="16" t="s">
        <v>174</v>
      </c>
      <c r="BM219" s="218" t="s">
        <v>377</v>
      </c>
    </row>
    <row r="220" spans="1:65" s="2" customFormat="1" ht="19.5">
      <c r="A220" s="32"/>
      <c r="B220" s="33"/>
      <c r="C220" s="34"/>
      <c r="D220" s="220" t="s">
        <v>176</v>
      </c>
      <c r="E220" s="34"/>
      <c r="F220" s="221" t="s">
        <v>376</v>
      </c>
      <c r="G220" s="34"/>
      <c r="H220" s="34"/>
      <c r="I220" s="113"/>
      <c r="J220" s="113"/>
      <c r="K220" s="34"/>
      <c r="L220" s="34"/>
      <c r="M220" s="37"/>
      <c r="N220" s="222"/>
      <c r="O220" s="223"/>
      <c r="P220" s="68"/>
      <c r="Q220" s="68"/>
      <c r="R220" s="68"/>
      <c r="S220" s="68"/>
      <c r="T220" s="68"/>
      <c r="U220" s="68"/>
      <c r="V220" s="68"/>
      <c r="W220" s="68"/>
      <c r="X220" s="69"/>
      <c r="Y220" s="32"/>
      <c r="Z220" s="32"/>
      <c r="AA220" s="32"/>
      <c r="AB220" s="32"/>
      <c r="AC220" s="32"/>
      <c r="AD220" s="32"/>
      <c r="AE220" s="32"/>
      <c r="AT220" s="16" t="s">
        <v>176</v>
      </c>
      <c r="AU220" s="16" t="s">
        <v>89</v>
      </c>
    </row>
    <row r="221" spans="1:65" s="2" customFormat="1" ht="24" customHeight="1">
      <c r="A221" s="32"/>
      <c r="B221" s="33"/>
      <c r="C221" s="246" t="s">
        <v>378</v>
      </c>
      <c r="D221" s="246" t="s">
        <v>330</v>
      </c>
      <c r="E221" s="247" t="s">
        <v>379</v>
      </c>
      <c r="F221" s="248" t="s">
        <v>380</v>
      </c>
      <c r="G221" s="249" t="s">
        <v>193</v>
      </c>
      <c r="H221" s="250">
        <v>184</v>
      </c>
      <c r="I221" s="251"/>
      <c r="J221" s="252"/>
      <c r="K221" s="253">
        <f>ROUND(P221*H221,2)</f>
        <v>0</v>
      </c>
      <c r="L221" s="248" t="s">
        <v>173</v>
      </c>
      <c r="M221" s="254"/>
      <c r="N221" s="255" t="s">
        <v>1</v>
      </c>
      <c r="O221" s="214" t="s">
        <v>42</v>
      </c>
      <c r="P221" s="215">
        <f>I221+J221</f>
        <v>0</v>
      </c>
      <c r="Q221" s="215">
        <f>ROUND(I221*H221,2)</f>
        <v>0</v>
      </c>
      <c r="R221" s="215">
        <f>ROUND(J221*H221,2)</f>
        <v>0</v>
      </c>
      <c r="S221" s="68"/>
      <c r="T221" s="216">
        <f>S221*H221</f>
        <v>0</v>
      </c>
      <c r="U221" s="216">
        <v>1.8000000000000001E-4</v>
      </c>
      <c r="V221" s="216">
        <f>U221*H221</f>
        <v>3.3120000000000004E-2</v>
      </c>
      <c r="W221" s="216">
        <v>0</v>
      </c>
      <c r="X221" s="217">
        <f>W221*H221</f>
        <v>0</v>
      </c>
      <c r="Y221" s="32"/>
      <c r="Z221" s="32"/>
      <c r="AA221" s="32"/>
      <c r="AB221" s="32"/>
      <c r="AC221" s="32"/>
      <c r="AD221" s="32"/>
      <c r="AE221" s="32"/>
      <c r="AR221" s="218" t="s">
        <v>217</v>
      </c>
      <c r="AT221" s="218" t="s">
        <v>330</v>
      </c>
      <c r="AU221" s="218" t="s">
        <v>89</v>
      </c>
      <c r="AY221" s="16" t="s">
        <v>166</v>
      </c>
      <c r="BE221" s="219">
        <f>IF(O221="základní",K221,0)</f>
        <v>0</v>
      </c>
      <c r="BF221" s="219">
        <f>IF(O221="snížená",K221,0)</f>
        <v>0</v>
      </c>
      <c r="BG221" s="219">
        <f>IF(O221="zákl. přenesená",K221,0)</f>
        <v>0</v>
      </c>
      <c r="BH221" s="219">
        <f>IF(O221="sníž. přenesená",K221,0)</f>
        <v>0</v>
      </c>
      <c r="BI221" s="219">
        <f>IF(O221="nulová",K221,0)</f>
        <v>0</v>
      </c>
      <c r="BJ221" s="16" t="s">
        <v>87</v>
      </c>
      <c r="BK221" s="219">
        <f>ROUND(P221*H221,2)</f>
        <v>0</v>
      </c>
      <c r="BL221" s="16" t="s">
        <v>174</v>
      </c>
      <c r="BM221" s="218" t="s">
        <v>381</v>
      </c>
    </row>
    <row r="222" spans="1:65" s="2" customFormat="1" ht="11.25">
      <c r="A222" s="32"/>
      <c r="B222" s="33"/>
      <c r="C222" s="34"/>
      <c r="D222" s="220" t="s">
        <v>176</v>
      </c>
      <c r="E222" s="34"/>
      <c r="F222" s="221" t="s">
        <v>380</v>
      </c>
      <c r="G222" s="34"/>
      <c r="H222" s="34"/>
      <c r="I222" s="113"/>
      <c r="J222" s="113"/>
      <c r="K222" s="34"/>
      <c r="L222" s="34"/>
      <c r="M222" s="37"/>
      <c r="N222" s="222"/>
      <c r="O222" s="223"/>
      <c r="P222" s="68"/>
      <c r="Q222" s="68"/>
      <c r="R222" s="68"/>
      <c r="S222" s="68"/>
      <c r="T222" s="68"/>
      <c r="U222" s="68"/>
      <c r="V222" s="68"/>
      <c r="W222" s="68"/>
      <c r="X222" s="69"/>
      <c r="Y222" s="32"/>
      <c r="Z222" s="32"/>
      <c r="AA222" s="32"/>
      <c r="AB222" s="32"/>
      <c r="AC222" s="32"/>
      <c r="AD222" s="32"/>
      <c r="AE222" s="32"/>
      <c r="AT222" s="16" t="s">
        <v>176</v>
      </c>
      <c r="AU222" s="16" t="s">
        <v>89</v>
      </c>
    </row>
    <row r="223" spans="1:65" s="2" customFormat="1" ht="24" customHeight="1">
      <c r="A223" s="32"/>
      <c r="B223" s="33"/>
      <c r="C223" s="246" t="s">
        <v>382</v>
      </c>
      <c r="D223" s="246" t="s">
        <v>330</v>
      </c>
      <c r="E223" s="247" t="s">
        <v>383</v>
      </c>
      <c r="F223" s="248" t="s">
        <v>384</v>
      </c>
      <c r="G223" s="249" t="s">
        <v>193</v>
      </c>
      <c r="H223" s="250">
        <v>184</v>
      </c>
      <c r="I223" s="251"/>
      <c r="J223" s="252"/>
      <c r="K223" s="253">
        <f>ROUND(P223*H223,2)</f>
        <v>0</v>
      </c>
      <c r="L223" s="248" t="s">
        <v>173</v>
      </c>
      <c r="M223" s="254"/>
      <c r="N223" s="255" t="s">
        <v>1</v>
      </c>
      <c r="O223" s="214" t="s">
        <v>42</v>
      </c>
      <c r="P223" s="215">
        <f>I223+J223</f>
        <v>0</v>
      </c>
      <c r="Q223" s="215">
        <f>ROUND(I223*H223,2)</f>
        <v>0</v>
      </c>
      <c r="R223" s="215">
        <f>ROUND(J223*H223,2)</f>
        <v>0</v>
      </c>
      <c r="S223" s="68"/>
      <c r="T223" s="216">
        <f>S223*H223</f>
        <v>0</v>
      </c>
      <c r="U223" s="216">
        <v>9.0000000000000006E-5</v>
      </c>
      <c r="V223" s="216">
        <f>U223*H223</f>
        <v>1.6560000000000002E-2</v>
      </c>
      <c r="W223" s="216">
        <v>0</v>
      </c>
      <c r="X223" s="217">
        <f>W223*H223</f>
        <v>0</v>
      </c>
      <c r="Y223" s="32"/>
      <c r="Z223" s="32"/>
      <c r="AA223" s="32"/>
      <c r="AB223" s="32"/>
      <c r="AC223" s="32"/>
      <c r="AD223" s="32"/>
      <c r="AE223" s="32"/>
      <c r="AR223" s="218" t="s">
        <v>217</v>
      </c>
      <c r="AT223" s="218" t="s">
        <v>330</v>
      </c>
      <c r="AU223" s="218" t="s">
        <v>89</v>
      </c>
      <c r="AY223" s="16" t="s">
        <v>166</v>
      </c>
      <c r="BE223" s="219">
        <f>IF(O223="základní",K223,0)</f>
        <v>0</v>
      </c>
      <c r="BF223" s="219">
        <f>IF(O223="snížená",K223,0)</f>
        <v>0</v>
      </c>
      <c r="BG223" s="219">
        <f>IF(O223="zákl. přenesená",K223,0)</f>
        <v>0</v>
      </c>
      <c r="BH223" s="219">
        <f>IF(O223="sníž. přenesená",K223,0)</f>
        <v>0</v>
      </c>
      <c r="BI223" s="219">
        <f>IF(O223="nulová",K223,0)</f>
        <v>0</v>
      </c>
      <c r="BJ223" s="16" t="s">
        <v>87</v>
      </c>
      <c r="BK223" s="219">
        <f>ROUND(P223*H223,2)</f>
        <v>0</v>
      </c>
      <c r="BL223" s="16" t="s">
        <v>174</v>
      </c>
      <c r="BM223" s="218" t="s">
        <v>385</v>
      </c>
    </row>
    <row r="224" spans="1:65" s="2" customFormat="1" ht="11.25">
      <c r="A224" s="32"/>
      <c r="B224" s="33"/>
      <c r="C224" s="34"/>
      <c r="D224" s="220" t="s">
        <v>176</v>
      </c>
      <c r="E224" s="34"/>
      <c r="F224" s="221" t="s">
        <v>384</v>
      </c>
      <c r="G224" s="34"/>
      <c r="H224" s="34"/>
      <c r="I224" s="113"/>
      <c r="J224" s="113"/>
      <c r="K224" s="34"/>
      <c r="L224" s="34"/>
      <c r="M224" s="37"/>
      <c r="N224" s="222"/>
      <c r="O224" s="223"/>
      <c r="P224" s="68"/>
      <c r="Q224" s="68"/>
      <c r="R224" s="68"/>
      <c r="S224" s="68"/>
      <c r="T224" s="68"/>
      <c r="U224" s="68"/>
      <c r="V224" s="68"/>
      <c r="W224" s="68"/>
      <c r="X224" s="69"/>
      <c r="Y224" s="32"/>
      <c r="Z224" s="32"/>
      <c r="AA224" s="32"/>
      <c r="AB224" s="32"/>
      <c r="AC224" s="32"/>
      <c r="AD224" s="32"/>
      <c r="AE224" s="32"/>
      <c r="AT224" s="16" t="s">
        <v>176</v>
      </c>
      <c r="AU224" s="16" t="s">
        <v>89</v>
      </c>
    </row>
    <row r="225" spans="1:65" s="2" customFormat="1" ht="24" customHeight="1">
      <c r="A225" s="32"/>
      <c r="B225" s="33"/>
      <c r="C225" s="246" t="s">
        <v>386</v>
      </c>
      <c r="D225" s="246" t="s">
        <v>330</v>
      </c>
      <c r="E225" s="247" t="s">
        <v>387</v>
      </c>
      <c r="F225" s="248" t="s">
        <v>388</v>
      </c>
      <c r="G225" s="249" t="s">
        <v>182</v>
      </c>
      <c r="H225" s="250">
        <v>16</v>
      </c>
      <c r="I225" s="251"/>
      <c r="J225" s="252"/>
      <c r="K225" s="253">
        <f>ROUND(P225*H225,2)</f>
        <v>0</v>
      </c>
      <c r="L225" s="248" t="s">
        <v>173</v>
      </c>
      <c r="M225" s="254"/>
      <c r="N225" s="255" t="s">
        <v>1</v>
      </c>
      <c r="O225" s="214" t="s">
        <v>42</v>
      </c>
      <c r="P225" s="215">
        <f>I225+J225</f>
        <v>0</v>
      </c>
      <c r="Q225" s="215">
        <f>ROUND(I225*H225,2)</f>
        <v>0</v>
      </c>
      <c r="R225" s="215">
        <f>ROUND(J225*H225,2)</f>
        <v>0</v>
      </c>
      <c r="S225" s="68"/>
      <c r="T225" s="216">
        <f>S225*H225</f>
        <v>0</v>
      </c>
      <c r="U225" s="216">
        <v>1E-3</v>
      </c>
      <c r="V225" s="216">
        <f>U225*H225</f>
        <v>1.6E-2</v>
      </c>
      <c r="W225" s="216">
        <v>0</v>
      </c>
      <c r="X225" s="217">
        <f>W225*H225</f>
        <v>0</v>
      </c>
      <c r="Y225" s="32"/>
      <c r="Z225" s="32"/>
      <c r="AA225" s="32"/>
      <c r="AB225" s="32"/>
      <c r="AC225" s="32"/>
      <c r="AD225" s="32"/>
      <c r="AE225" s="32"/>
      <c r="AR225" s="218" t="s">
        <v>217</v>
      </c>
      <c r="AT225" s="218" t="s">
        <v>330</v>
      </c>
      <c r="AU225" s="218" t="s">
        <v>89</v>
      </c>
      <c r="AY225" s="16" t="s">
        <v>166</v>
      </c>
      <c r="BE225" s="219">
        <f>IF(O225="základní",K225,0)</f>
        <v>0</v>
      </c>
      <c r="BF225" s="219">
        <f>IF(O225="snížená",K225,0)</f>
        <v>0</v>
      </c>
      <c r="BG225" s="219">
        <f>IF(O225="zákl. přenesená",K225,0)</f>
        <v>0</v>
      </c>
      <c r="BH225" s="219">
        <f>IF(O225="sníž. přenesená",K225,0)</f>
        <v>0</v>
      </c>
      <c r="BI225" s="219">
        <f>IF(O225="nulová",K225,0)</f>
        <v>0</v>
      </c>
      <c r="BJ225" s="16" t="s">
        <v>87</v>
      </c>
      <c r="BK225" s="219">
        <f>ROUND(P225*H225,2)</f>
        <v>0</v>
      </c>
      <c r="BL225" s="16" t="s">
        <v>174</v>
      </c>
      <c r="BM225" s="218" t="s">
        <v>389</v>
      </c>
    </row>
    <row r="226" spans="1:65" s="2" customFormat="1" ht="11.25">
      <c r="A226" s="32"/>
      <c r="B226" s="33"/>
      <c r="C226" s="34"/>
      <c r="D226" s="220" t="s">
        <v>176</v>
      </c>
      <c r="E226" s="34"/>
      <c r="F226" s="221" t="s">
        <v>388</v>
      </c>
      <c r="G226" s="34"/>
      <c r="H226" s="34"/>
      <c r="I226" s="113"/>
      <c r="J226" s="113"/>
      <c r="K226" s="34"/>
      <c r="L226" s="34"/>
      <c r="M226" s="37"/>
      <c r="N226" s="222"/>
      <c r="O226" s="223"/>
      <c r="P226" s="68"/>
      <c r="Q226" s="68"/>
      <c r="R226" s="68"/>
      <c r="S226" s="68"/>
      <c r="T226" s="68"/>
      <c r="U226" s="68"/>
      <c r="V226" s="68"/>
      <c r="W226" s="68"/>
      <c r="X226" s="69"/>
      <c r="Y226" s="32"/>
      <c r="Z226" s="32"/>
      <c r="AA226" s="32"/>
      <c r="AB226" s="32"/>
      <c r="AC226" s="32"/>
      <c r="AD226" s="32"/>
      <c r="AE226" s="32"/>
      <c r="AT226" s="16" t="s">
        <v>176</v>
      </c>
      <c r="AU226" s="16" t="s">
        <v>89</v>
      </c>
    </row>
    <row r="227" spans="1:65" s="2" customFormat="1" ht="24" customHeight="1">
      <c r="A227" s="32"/>
      <c r="B227" s="33"/>
      <c r="C227" s="246" t="s">
        <v>390</v>
      </c>
      <c r="D227" s="246" t="s">
        <v>330</v>
      </c>
      <c r="E227" s="247" t="s">
        <v>391</v>
      </c>
      <c r="F227" s="248" t="s">
        <v>392</v>
      </c>
      <c r="G227" s="249" t="s">
        <v>193</v>
      </c>
      <c r="H227" s="250">
        <v>56</v>
      </c>
      <c r="I227" s="251"/>
      <c r="J227" s="252"/>
      <c r="K227" s="253">
        <f>ROUND(P227*H227,2)</f>
        <v>0</v>
      </c>
      <c r="L227" s="248" t="s">
        <v>173</v>
      </c>
      <c r="M227" s="254"/>
      <c r="N227" s="255" t="s">
        <v>1</v>
      </c>
      <c r="O227" s="214" t="s">
        <v>42</v>
      </c>
      <c r="P227" s="215">
        <f>I227+J227</f>
        <v>0</v>
      </c>
      <c r="Q227" s="215">
        <f>ROUND(I227*H227,2)</f>
        <v>0</v>
      </c>
      <c r="R227" s="215">
        <f>ROUND(J227*H227,2)</f>
        <v>0</v>
      </c>
      <c r="S227" s="68"/>
      <c r="T227" s="216">
        <f>S227*H227</f>
        <v>0</v>
      </c>
      <c r="U227" s="216">
        <v>1.162E-2</v>
      </c>
      <c r="V227" s="216">
        <f>U227*H227</f>
        <v>0.65071999999999997</v>
      </c>
      <c r="W227" s="216">
        <v>0</v>
      </c>
      <c r="X227" s="217">
        <f>W227*H227</f>
        <v>0</v>
      </c>
      <c r="Y227" s="32"/>
      <c r="Z227" s="32"/>
      <c r="AA227" s="32"/>
      <c r="AB227" s="32"/>
      <c r="AC227" s="32"/>
      <c r="AD227" s="32"/>
      <c r="AE227" s="32"/>
      <c r="AR227" s="218" t="s">
        <v>217</v>
      </c>
      <c r="AT227" s="218" t="s">
        <v>330</v>
      </c>
      <c r="AU227" s="218" t="s">
        <v>89</v>
      </c>
      <c r="AY227" s="16" t="s">
        <v>166</v>
      </c>
      <c r="BE227" s="219">
        <f>IF(O227="základní",K227,0)</f>
        <v>0</v>
      </c>
      <c r="BF227" s="219">
        <f>IF(O227="snížená",K227,0)</f>
        <v>0</v>
      </c>
      <c r="BG227" s="219">
        <f>IF(O227="zákl. přenesená",K227,0)</f>
        <v>0</v>
      </c>
      <c r="BH227" s="219">
        <f>IF(O227="sníž. přenesená",K227,0)</f>
        <v>0</v>
      </c>
      <c r="BI227" s="219">
        <f>IF(O227="nulová",K227,0)</f>
        <v>0</v>
      </c>
      <c r="BJ227" s="16" t="s">
        <v>87</v>
      </c>
      <c r="BK227" s="219">
        <f>ROUND(P227*H227,2)</f>
        <v>0</v>
      </c>
      <c r="BL227" s="16" t="s">
        <v>174</v>
      </c>
      <c r="BM227" s="218" t="s">
        <v>393</v>
      </c>
    </row>
    <row r="228" spans="1:65" s="2" customFormat="1" ht="11.25">
      <c r="A228" s="32"/>
      <c r="B228" s="33"/>
      <c r="C228" s="34"/>
      <c r="D228" s="220" t="s">
        <v>176</v>
      </c>
      <c r="E228" s="34"/>
      <c r="F228" s="221" t="s">
        <v>392</v>
      </c>
      <c r="G228" s="34"/>
      <c r="H228" s="34"/>
      <c r="I228" s="113"/>
      <c r="J228" s="113"/>
      <c r="K228" s="34"/>
      <c r="L228" s="34"/>
      <c r="M228" s="37"/>
      <c r="N228" s="222"/>
      <c r="O228" s="223"/>
      <c r="P228" s="68"/>
      <c r="Q228" s="68"/>
      <c r="R228" s="68"/>
      <c r="S228" s="68"/>
      <c r="T228" s="68"/>
      <c r="U228" s="68"/>
      <c r="V228" s="68"/>
      <c r="W228" s="68"/>
      <c r="X228" s="69"/>
      <c r="Y228" s="32"/>
      <c r="Z228" s="32"/>
      <c r="AA228" s="32"/>
      <c r="AB228" s="32"/>
      <c r="AC228" s="32"/>
      <c r="AD228" s="32"/>
      <c r="AE228" s="32"/>
      <c r="AT228" s="16" t="s">
        <v>176</v>
      </c>
      <c r="AU228" s="16" t="s">
        <v>89</v>
      </c>
    </row>
    <row r="229" spans="1:65" s="2" customFormat="1" ht="24" customHeight="1">
      <c r="A229" s="32"/>
      <c r="B229" s="33"/>
      <c r="C229" s="246" t="s">
        <v>394</v>
      </c>
      <c r="D229" s="246" t="s">
        <v>330</v>
      </c>
      <c r="E229" s="247" t="s">
        <v>395</v>
      </c>
      <c r="F229" s="248" t="s">
        <v>396</v>
      </c>
      <c r="G229" s="249" t="s">
        <v>193</v>
      </c>
      <c r="H229" s="250">
        <v>112</v>
      </c>
      <c r="I229" s="251"/>
      <c r="J229" s="252"/>
      <c r="K229" s="253">
        <f>ROUND(P229*H229,2)</f>
        <v>0</v>
      </c>
      <c r="L229" s="248" t="s">
        <v>173</v>
      </c>
      <c r="M229" s="254"/>
      <c r="N229" s="255" t="s">
        <v>1</v>
      </c>
      <c r="O229" s="214" t="s">
        <v>42</v>
      </c>
      <c r="P229" s="215">
        <f>I229+J229</f>
        <v>0</v>
      </c>
      <c r="Q229" s="215">
        <f>ROUND(I229*H229,2)</f>
        <v>0</v>
      </c>
      <c r="R229" s="215">
        <f>ROUND(J229*H229,2)</f>
        <v>0</v>
      </c>
      <c r="S229" s="68"/>
      <c r="T229" s="216">
        <f>S229*H229</f>
        <v>0</v>
      </c>
      <c r="U229" s="216">
        <v>5.2999999999999998E-4</v>
      </c>
      <c r="V229" s="216">
        <f>U229*H229</f>
        <v>5.9359999999999996E-2</v>
      </c>
      <c r="W229" s="216">
        <v>0</v>
      </c>
      <c r="X229" s="217">
        <f>W229*H229</f>
        <v>0</v>
      </c>
      <c r="Y229" s="32"/>
      <c r="Z229" s="32"/>
      <c r="AA229" s="32"/>
      <c r="AB229" s="32"/>
      <c r="AC229" s="32"/>
      <c r="AD229" s="32"/>
      <c r="AE229" s="32"/>
      <c r="AR229" s="218" t="s">
        <v>217</v>
      </c>
      <c r="AT229" s="218" t="s">
        <v>330</v>
      </c>
      <c r="AU229" s="218" t="s">
        <v>89</v>
      </c>
      <c r="AY229" s="16" t="s">
        <v>166</v>
      </c>
      <c r="BE229" s="219">
        <f>IF(O229="základní",K229,0)</f>
        <v>0</v>
      </c>
      <c r="BF229" s="219">
        <f>IF(O229="snížená",K229,0)</f>
        <v>0</v>
      </c>
      <c r="BG229" s="219">
        <f>IF(O229="zákl. přenesená",K229,0)</f>
        <v>0</v>
      </c>
      <c r="BH229" s="219">
        <f>IF(O229="sníž. přenesená",K229,0)</f>
        <v>0</v>
      </c>
      <c r="BI229" s="219">
        <f>IF(O229="nulová",K229,0)</f>
        <v>0</v>
      </c>
      <c r="BJ229" s="16" t="s">
        <v>87</v>
      </c>
      <c r="BK229" s="219">
        <f>ROUND(P229*H229,2)</f>
        <v>0</v>
      </c>
      <c r="BL229" s="16" t="s">
        <v>174</v>
      </c>
      <c r="BM229" s="218" t="s">
        <v>397</v>
      </c>
    </row>
    <row r="230" spans="1:65" s="2" customFormat="1" ht="11.25">
      <c r="A230" s="32"/>
      <c r="B230" s="33"/>
      <c r="C230" s="34"/>
      <c r="D230" s="220" t="s">
        <v>176</v>
      </c>
      <c r="E230" s="34"/>
      <c r="F230" s="221" t="s">
        <v>396</v>
      </c>
      <c r="G230" s="34"/>
      <c r="H230" s="34"/>
      <c r="I230" s="113"/>
      <c r="J230" s="113"/>
      <c r="K230" s="34"/>
      <c r="L230" s="34"/>
      <c r="M230" s="37"/>
      <c r="N230" s="222"/>
      <c r="O230" s="223"/>
      <c r="P230" s="68"/>
      <c r="Q230" s="68"/>
      <c r="R230" s="68"/>
      <c r="S230" s="68"/>
      <c r="T230" s="68"/>
      <c r="U230" s="68"/>
      <c r="V230" s="68"/>
      <c r="W230" s="68"/>
      <c r="X230" s="69"/>
      <c r="Y230" s="32"/>
      <c r="Z230" s="32"/>
      <c r="AA230" s="32"/>
      <c r="AB230" s="32"/>
      <c r="AC230" s="32"/>
      <c r="AD230" s="32"/>
      <c r="AE230" s="32"/>
      <c r="AT230" s="16" t="s">
        <v>176</v>
      </c>
      <c r="AU230" s="16" t="s">
        <v>89</v>
      </c>
    </row>
    <row r="231" spans="1:65" s="2" customFormat="1" ht="24" customHeight="1">
      <c r="A231" s="32"/>
      <c r="B231" s="33"/>
      <c r="C231" s="246" t="s">
        <v>398</v>
      </c>
      <c r="D231" s="246" t="s">
        <v>330</v>
      </c>
      <c r="E231" s="247" t="s">
        <v>399</v>
      </c>
      <c r="F231" s="248" t="s">
        <v>400</v>
      </c>
      <c r="G231" s="249" t="s">
        <v>193</v>
      </c>
      <c r="H231" s="250">
        <v>112</v>
      </c>
      <c r="I231" s="251"/>
      <c r="J231" s="252"/>
      <c r="K231" s="253">
        <f>ROUND(P231*H231,2)</f>
        <v>0</v>
      </c>
      <c r="L231" s="248" t="s">
        <v>173</v>
      </c>
      <c r="M231" s="254"/>
      <c r="N231" s="255" t="s">
        <v>1</v>
      </c>
      <c r="O231" s="214" t="s">
        <v>42</v>
      </c>
      <c r="P231" s="215">
        <f>I231+J231</f>
        <v>0</v>
      </c>
      <c r="Q231" s="215">
        <f>ROUND(I231*H231,2)</f>
        <v>0</v>
      </c>
      <c r="R231" s="215">
        <f>ROUND(J231*H231,2)</f>
        <v>0</v>
      </c>
      <c r="S231" s="68"/>
      <c r="T231" s="216">
        <f>S231*H231</f>
        <v>0</v>
      </c>
      <c r="U231" s="216">
        <v>1.2E-4</v>
      </c>
      <c r="V231" s="216">
        <f>U231*H231</f>
        <v>1.3440000000000001E-2</v>
      </c>
      <c r="W231" s="216">
        <v>0</v>
      </c>
      <c r="X231" s="217">
        <f>W231*H231</f>
        <v>0</v>
      </c>
      <c r="Y231" s="32"/>
      <c r="Z231" s="32"/>
      <c r="AA231" s="32"/>
      <c r="AB231" s="32"/>
      <c r="AC231" s="32"/>
      <c r="AD231" s="32"/>
      <c r="AE231" s="32"/>
      <c r="AR231" s="218" t="s">
        <v>217</v>
      </c>
      <c r="AT231" s="218" t="s">
        <v>330</v>
      </c>
      <c r="AU231" s="218" t="s">
        <v>89</v>
      </c>
      <c r="AY231" s="16" t="s">
        <v>166</v>
      </c>
      <c r="BE231" s="219">
        <f>IF(O231="základní",K231,0)</f>
        <v>0</v>
      </c>
      <c r="BF231" s="219">
        <f>IF(O231="snížená",K231,0)</f>
        <v>0</v>
      </c>
      <c r="BG231" s="219">
        <f>IF(O231="zákl. přenesená",K231,0)</f>
        <v>0</v>
      </c>
      <c r="BH231" s="219">
        <f>IF(O231="sníž. přenesená",K231,0)</f>
        <v>0</v>
      </c>
      <c r="BI231" s="219">
        <f>IF(O231="nulová",K231,0)</f>
        <v>0</v>
      </c>
      <c r="BJ231" s="16" t="s">
        <v>87</v>
      </c>
      <c r="BK231" s="219">
        <f>ROUND(P231*H231,2)</f>
        <v>0</v>
      </c>
      <c r="BL231" s="16" t="s">
        <v>174</v>
      </c>
      <c r="BM231" s="218" t="s">
        <v>401</v>
      </c>
    </row>
    <row r="232" spans="1:65" s="2" customFormat="1" ht="11.25">
      <c r="A232" s="32"/>
      <c r="B232" s="33"/>
      <c r="C232" s="34"/>
      <c r="D232" s="220" t="s">
        <v>176</v>
      </c>
      <c r="E232" s="34"/>
      <c r="F232" s="221" t="s">
        <v>400</v>
      </c>
      <c r="G232" s="34"/>
      <c r="H232" s="34"/>
      <c r="I232" s="113"/>
      <c r="J232" s="113"/>
      <c r="K232" s="34"/>
      <c r="L232" s="34"/>
      <c r="M232" s="37"/>
      <c r="N232" s="222"/>
      <c r="O232" s="223"/>
      <c r="P232" s="68"/>
      <c r="Q232" s="68"/>
      <c r="R232" s="68"/>
      <c r="S232" s="68"/>
      <c r="T232" s="68"/>
      <c r="U232" s="68"/>
      <c r="V232" s="68"/>
      <c r="W232" s="68"/>
      <c r="X232" s="69"/>
      <c r="Y232" s="32"/>
      <c r="Z232" s="32"/>
      <c r="AA232" s="32"/>
      <c r="AB232" s="32"/>
      <c r="AC232" s="32"/>
      <c r="AD232" s="32"/>
      <c r="AE232" s="32"/>
      <c r="AT232" s="16" t="s">
        <v>176</v>
      </c>
      <c r="AU232" s="16" t="s">
        <v>89</v>
      </c>
    </row>
    <row r="233" spans="1:65" s="2" customFormat="1" ht="24" customHeight="1">
      <c r="A233" s="32"/>
      <c r="B233" s="33"/>
      <c r="C233" s="246" t="s">
        <v>402</v>
      </c>
      <c r="D233" s="246" t="s">
        <v>330</v>
      </c>
      <c r="E233" s="247" t="s">
        <v>362</v>
      </c>
      <c r="F233" s="248" t="s">
        <v>363</v>
      </c>
      <c r="G233" s="249" t="s">
        <v>193</v>
      </c>
      <c r="H233" s="250">
        <v>112</v>
      </c>
      <c r="I233" s="251"/>
      <c r="J233" s="252"/>
      <c r="K233" s="253">
        <f>ROUND(P233*H233,2)</f>
        <v>0</v>
      </c>
      <c r="L233" s="248" t="s">
        <v>173</v>
      </c>
      <c r="M233" s="254"/>
      <c r="N233" s="255" t="s">
        <v>1</v>
      </c>
      <c r="O233" s="214" t="s">
        <v>42</v>
      </c>
      <c r="P233" s="215">
        <f>I233+J233</f>
        <v>0</v>
      </c>
      <c r="Q233" s="215">
        <f>ROUND(I233*H233,2)</f>
        <v>0</v>
      </c>
      <c r="R233" s="215">
        <f>ROUND(J233*H233,2)</f>
        <v>0</v>
      </c>
      <c r="S233" s="68"/>
      <c r="T233" s="216">
        <f>S233*H233</f>
        <v>0</v>
      </c>
      <c r="U233" s="216">
        <v>9.0000000000000006E-5</v>
      </c>
      <c r="V233" s="216">
        <f>U233*H233</f>
        <v>1.008E-2</v>
      </c>
      <c r="W233" s="216">
        <v>0</v>
      </c>
      <c r="X233" s="217">
        <f>W233*H233</f>
        <v>0</v>
      </c>
      <c r="Y233" s="32"/>
      <c r="Z233" s="32"/>
      <c r="AA233" s="32"/>
      <c r="AB233" s="32"/>
      <c r="AC233" s="32"/>
      <c r="AD233" s="32"/>
      <c r="AE233" s="32"/>
      <c r="AR233" s="218" t="s">
        <v>217</v>
      </c>
      <c r="AT233" s="218" t="s">
        <v>330</v>
      </c>
      <c r="AU233" s="218" t="s">
        <v>89</v>
      </c>
      <c r="AY233" s="16" t="s">
        <v>166</v>
      </c>
      <c r="BE233" s="219">
        <f>IF(O233="základní",K233,0)</f>
        <v>0</v>
      </c>
      <c r="BF233" s="219">
        <f>IF(O233="snížená",K233,0)</f>
        <v>0</v>
      </c>
      <c r="BG233" s="219">
        <f>IF(O233="zákl. přenesená",K233,0)</f>
        <v>0</v>
      </c>
      <c r="BH233" s="219">
        <f>IF(O233="sníž. přenesená",K233,0)</f>
        <v>0</v>
      </c>
      <c r="BI233" s="219">
        <f>IF(O233="nulová",K233,0)</f>
        <v>0</v>
      </c>
      <c r="BJ233" s="16" t="s">
        <v>87</v>
      </c>
      <c r="BK233" s="219">
        <f>ROUND(P233*H233,2)</f>
        <v>0</v>
      </c>
      <c r="BL233" s="16" t="s">
        <v>174</v>
      </c>
      <c r="BM233" s="218" t="s">
        <v>403</v>
      </c>
    </row>
    <row r="234" spans="1:65" s="2" customFormat="1" ht="11.25">
      <c r="A234" s="32"/>
      <c r="B234" s="33"/>
      <c r="C234" s="34"/>
      <c r="D234" s="220" t="s">
        <v>176</v>
      </c>
      <c r="E234" s="34"/>
      <c r="F234" s="221" t="s">
        <v>363</v>
      </c>
      <c r="G234" s="34"/>
      <c r="H234" s="34"/>
      <c r="I234" s="113"/>
      <c r="J234" s="113"/>
      <c r="K234" s="34"/>
      <c r="L234" s="34"/>
      <c r="M234" s="37"/>
      <c r="N234" s="222"/>
      <c r="O234" s="223"/>
      <c r="P234" s="68"/>
      <c r="Q234" s="68"/>
      <c r="R234" s="68"/>
      <c r="S234" s="68"/>
      <c r="T234" s="68"/>
      <c r="U234" s="68"/>
      <c r="V234" s="68"/>
      <c r="W234" s="68"/>
      <c r="X234" s="69"/>
      <c r="Y234" s="32"/>
      <c r="Z234" s="32"/>
      <c r="AA234" s="32"/>
      <c r="AB234" s="32"/>
      <c r="AC234" s="32"/>
      <c r="AD234" s="32"/>
      <c r="AE234" s="32"/>
      <c r="AT234" s="16" t="s">
        <v>176</v>
      </c>
      <c r="AU234" s="16" t="s">
        <v>89</v>
      </c>
    </row>
    <row r="235" spans="1:65" s="2" customFormat="1" ht="24" customHeight="1">
      <c r="A235" s="32"/>
      <c r="B235" s="33"/>
      <c r="C235" s="246" t="s">
        <v>404</v>
      </c>
      <c r="D235" s="246" t="s">
        <v>330</v>
      </c>
      <c r="E235" s="247" t="s">
        <v>405</v>
      </c>
      <c r="F235" s="248" t="s">
        <v>406</v>
      </c>
      <c r="G235" s="249" t="s">
        <v>193</v>
      </c>
      <c r="H235" s="250">
        <v>7</v>
      </c>
      <c r="I235" s="251"/>
      <c r="J235" s="252"/>
      <c r="K235" s="253">
        <f>ROUND(P235*H235,2)</f>
        <v>0</v>
      </c>
      <c r="L235" s="248" t="s">
        <v>173</v>
      </c>
      <c r="M235" s="254"/>
      <c r="N235" s="255" t="s">
        <v>1</v>
      </c>
      <c r="O235" s="214" t="s">
        <v>42</v>
      </c>
      <c r="P235" s="215">
        <f>I235+J235</f>
        <v>0</v>
      </c>
      <c r="Q235" s="215">
        <f>ROUND(I235*H235,2)</f>
        <v>0</v>
      </c>
      <c r="R235" s="215">
        <f>ROUND(J235*H235,2)</f>
        <v>0</v>
      </c>
      <c r="S235" s="68"/>
      <c r="T235" s="216">
        <f>S235*H235</f>
        <v>0</v>
      </c>
      <c r="U235" s="216">
        <v>1.23475</v>
      </c>
      <c r="V235" s="216">
        <f>U235*H235</f>
        <v>8.6432500000000001</v>
      </c>
      <c r="W235" s="216">
        <v>0</v>
      </c>
      <c r="X235" s="217">
        <f>W235*H235</f>
        <v>0</v>
      </c>
      <c r="Y235" s="32"/>
      <c r="Z235" s="32"/>
      <c r="AA235" s="32"/>
      <c r="AB235" s="32"/>
      <c r="AC235" s="32"/>
      <c r="AD235" s="32"/>
      <c r="AE235" s="32"/>
      <c r="AR235" s="218" t="s">
        <v>217</v>
      </c>
      <c r="AT235" s="218" t="s">
        <v>330</v>
      </c>
      <c r="AU235" s="218" t="s">
        <v>89</v>
      </c>
      <c r="AY235" s="16" t="s">
        <v>166</v>
      </c>
      <c r="BE235" s="219">
        <f>IF(O235="základní",K235,0)</f>
        <v>0</v>
      </c>
      <c r="BF235" s="219">
        <f>IF(O235="snížená",K235,0)</f>
        <v>0</v>
      </c>
      <c r="BG235" s="219">
        <f>IF(O235="zákl. přenesená",K235,0)</f>
        <v>0</v>
      </c>
      <c r="BH235" s="219">
        <f>IF(O235="sníž. přenesená",K235,0)</f>
        <v>0</v>
      </c>
      <c r="BI235" s="219">
        <f>IF(O235="nulová",K235,0)</f>
        <v>0</v>
      </c>
      <c r="BJ235" s="16" t="s">
        <v>87</v>
      </c>
      <c r="BK235" s="219">
        <f>ROUND(P235*H235,2)</f>
        <v>0</v>
      </c>
      <c r="BL235" s="16" t="s">
        <v>174</v>
      </c>
      <c r="BM235" s="218" t="s">
        <v>407</v>
      </c>
    </row>
    <row r="236" spans="1:65" s="2" customFormat="1" ht="11.25">
      <c r="A236" s="32"/>
      <c r="B236" s="33"/>
      <c r="C236" s="34"/>
      <c r="D236" s="220" t="s">
        <v>176</v>
      </c>
      <c r="E236" s="34"/>
      <c r="F236" s="221" t="s">
        <v>406</v>
      </c>
      <c r="G236" s="34"/>
      <c r="H236" s="34"/>
      <c r="I236" s="113"/>
      <c r="J236" s="113"/>
      <c r="K236" s="34"/>
      <c r="L236" s="34"/>
      <c r="M236" s="37"/>
      <c r="N236" s="222"/>
      <c r="O236" s="223"/>
      <c r="P236" s="68"/>
      <c r="Q236" s="68"/>
      <c r="R236" s="68"/>
      <c r="S236" s="68"/>
      <c r="T236" s="68"/>
      <c r="U236" s="68"/>
      <c r="V236" s="68"/>
      <c r="W236" s="68"/>
      <c r="X236" s="69"/>
      <c r="Y236" s="32"/>
      <c r="Z236" s="32"/>
      <c r="AA236" s="32"/>
      <c r="AB236" s="32"/>
      <c r="AC236" s="32"/>
      <c r="AD236" s="32"/>
      <c r="AE236" s="32"/>
      <c r="AT236" s="16" t="s">
        <v>176</v>
      </c>
      <c r="AU236" s="16" t="s">
        <v>89</v>
      </c>
    </row>
    <row r="237" spans="1:65" s="2" customFormat="1" ht="24" customHeight="1">
      <c r="A237" s="32"/>
      <c r="B237" s="33"/>
      <c r="C237" s="246" t="s">
        <v>408</v>
      </c>
      <c r="D237" s="246" t="s">
        <v>330</v>
      </c>
      <c r="E237" s="247" t="s">
        <v>409</v>
      </c>
      <c r="F237" s="248" t="s">
        <v>410</v>
      </c>
      <c r="G237" s="249" t="s">
        <v>193</v>
      </c>
      <c r="H237" s="250">
        <v>140</v>
      </c>
      <c r="I237" s="251"/>
      <c r="J237" s="252"/>
      <c r="K237" s="253">
        <f>ROUND(P237*H237,2)</f>
        <v>0</v>
      </c>
      <c r="L237" s="248" t="s">
        <v>173</v>
      </c>
      <c r="M237" s="254"/>
      <c r="N237" s="255" t="s">
        <v>1</v>
      </c>
      <c r="O237" s="214" t="s">
        <v>42</v>
      </c>
      <c r="P237" s="215">
        <f>I237+J237</f>
        <v>0</v>
      </c>
      <c r="Q237" s="215">
        <f>ROUND(I237*H237,2)</f>
        <v>0</v>
      </c>
      <c r="R237" s="215">
        <f>ROUND(J237*H237,2)</f>
        <v>0</v>
      </c>
      <c r="S237" s="68"/>
      <c r="T237" s="216">
        <f>S237*H237</f>
        <v>0</v>
      </c>
      <c r="U237" s="216">
        <v>9.7000000000000003E-2</v>
      </c>
      <c r="V237" s="216">
        <f>U237*H237</f>
        <v>13.58</v>
      </c>
      <c r="W237" s="216">
        <v>0</v>
      </c>
      <c r="X237" s="217">
        <f>W237*H237</f>
        <v>0</v>
      </c>
      <c r="Y237" s="32"/>
      <c r="Z237" s="32"/>
      <c r="AA237" s="32"/>
      <c r="AB237" s="32"/>
      <c r="AC237" s="32"/>
      <c r="AD237" s="32"/>
      <c r="AE237" s="32"/>
      <c r="AR237" s="218" t="s">
        <v>217</v>
      </c>
      <c r="AT237" s="218" t="s">
        <v>330</v>
      </c>
      <c r="AU237" s="218" t="s">
        <v>89</v>
      </c>
      <c r="AY237" s="16" t="s">
        <v>166</v>
      </c>
      <c r="BE237" s="219">
        <f>IF(O237="základní",K237,0)</f>
        <v>0</v>
      </c>
      <c r="BF237" s="219">
        <f>IF(O237="snížená",K237,0)</f>
        <v>0</v>
      </c>
      <c r="BG237" s="219">
        <f>IF(O237="zákl. přenesená",K237,0)</f>
        <v>0</v>
      </c>
      <c r="BH237" s="219">
        <f>IF(O237="sníž. přenesená",K237,0)</f>
        <v>0</v>
      </c>
      <c r="BI237" s="219">
        <f>IF(O237="nulová",K237,0)</f>
        <v>0</v>
      </c>
      <c r="BJ237" s="16" t="s">
        <v>87</v>
      </c>
      <c r="BK237" s="219">
        <f>ROUND(P237*H237,2)</f>
        <v>0</v>
      </c>
      <c r="BL237" s="16" t="s">
        <v>174</v>
      </c>
      <c r="BM237" s="218" t="s">
        <v>411</v>
      </c>
    </row>
    <row r="238" spans="1:65" s="2" customFormat="1" ht="11.25">
      <c r="A238" s="32"/>
      <c r="B238" s="33"/>
      <c r="C238" s="34"/>
      <c r="D238" s="220" t="s">
        <v>176</v>
      </c>
      <c r="E238" s="34"/>
      <c r="F238" s="221" t="s">
        <v>410</v>
      </c>
      <c r="G238" s="34"/>
      <c r="H238" s="34"/>
      <c r="I238" s="113"/>
      <c r="J238" s="113"/>
      <c r="K238" s="34"/>
      <c r="L238" s="34"/>
      <c r="M238" s="37"/>
      <c r="N238" s="222"/>
      <c r="O238" s="223"/>
      <c r="P238" s="68"/>
      <c r="Q238" s="68"/>
      <c r="R238" s="68"/>
      <c r="S238" s="68"/>
      <c r="T238" s="68"/>
      <c r="U238" s="68"/>
      <c r="V238" s="68"/>
      <c r="W238" s="68"/>
      <c r="X238" s="69"/>
      <c r="Y238" s="32"/>
      <c r="Z238" s="32"/>
      <c r="AA238" s="32"/>
      <c r="AB238" s="32"/>
      <c r="AC238" s="32"/>
      <c r="AD238" s="32"/>
      <c r="AE238" s="32"/>
      <c r="AT238" s="16" t="s">
        <v>176</v>
      </c>
      <c r="AU238" s="16" t="s">
        <v>89</v>
      </c>
    </row>
    <row r="239" spans="1:65" s="2" customFormat="1" ht="24" customHeight="1">
      <c r="A239" s="32"/>
      <c r="B239" s="33"/>
      <c r="C239" s="246" t="s">
        <v>412</v>
      </c>
      <c r="D239" s="246" t="s">
        <v>330</v>
      </c>
      <c r="E239" s="247" t="s">
        <v>354</v>
      </c>
      <c r="F239" s="248" t="s">
        <v>355</v>
      </c>
      <c r="G239" s="249" t="s">
        <v>193</v>
      </c>
      <c r="H239" s="250">
        <v>1120</v>
      </c>
      <c r="I239" s="251"/>
      <c r="J239" s="252"/>
      <c r="K239" s="253">
        <f>ROUND(P239*H239,2)</f>
        <v>0</v>
      </c>
      <c r="L239" s="248" t="s">
        <v>173</v>
      </c>
      <c r="M239" s="254"/>
      <c r="N239" s="255" t="s">
        <v>1</v>
      </c>
      <c r="O239" s="214" t="s">
        <v>42</v>
      </c>
      <c r="P239" s="215">
        <f>I239+J239</f>
        <v>0</v>
      </c>
      <c r="Q239" s="215">
        <f>ROUND(I239*H239,2)</f>
        <v>0</v>
      </c>
      <c r="R239" s="215">
        <f>ROUND(J239*H239,2)</f>
        <v>0</v>
      </c>
      <c r="S239" s="68"/>
      <c r="T239" s="216">
        <f>S239*H239</f>
        <v>0</v>
      </c>
      <c r="U239" s="216">
        <v>5.1999999999999995E-4</v>
      </c>
      <c r="V239" s="216">
        <f>U239*H239</f>
        <v>0.58239999999999992</v>
      </c>
      <c r="W239" s="216">
        <v>0</v>
      </c>
      <c r="X239" s="217">
        <f>W239*H239</f>
        <v>0</v>
      </c>
      <c r="Y239" s="32"/>
      <c r="Z239" s="32"/>
      <c r="AA239" s="32"/>
      <c r="AB239" s="32"/>
      <c r="AC239" s="32"/>
      <c r="AD239" s="32"/>
      <c r="AE239" s="32"/>
      <c r="AR239" s="218" t="s">
        <v>217</v>
      </c>
      <c r="AT239" s="218" t="s">
        <v>330</v>
      </c>
      <c r="AU239" s="218" t="s">
        <v>89</v>
      </c>
      <c r="AY239" s="16" t="s">
        <v>166</v>
      </c>
      <c r="BE239" s="219">
        <f>IF(O239="základní",K239,0)</f>
        <v>0</v>
      </c>
      <c r="BF239" s="219">
        <f>IF(O239="snížená",K239,0)</f>
        <v>0</v>
      </c>
      <c r="BG239" s="219">
        <f>IF(O239="zákl. přenesená",K239,0)</f>
        <v>0</v>
      </c>
      <c r="BH239" s="219">
        <f>IF(O239="sníž. přenesená",K239,0)</f>
        <v>0</v>
      </c>
      <c r="BI239" s="219">
        <f>IF(O239="nulová",K239,0)</f>
        <v>0</v>
      </c>
      <c r="BJ239" s="16" t="s">
        <v>87</v>
      </c>
      <c r="BK239" s="219">
        <f>ROUND(P239*H239,2)</f>
        <v>0</v>
      </c>
      <c r="BL239" s="16" t="s">
        <v>174</v>
      </c>
      <c r="BM239" s="218" t="s">
        <v>413</v>
      </c>
    </row>
    <row r="240" spans="1:65" s="2" customFormat="1" ht="11.25">
      <c r="A240" s="32"/>
      <c r="B240" s="33"/>
      <c r="C240" s="34"/>
      <c r="D240" s="220" t="s">
        <v>176</v>
      </c>
      <c r="E240" s="34"/>
      <c r="F240" s="221" t="s">
        <v>355</v>
      </c>
      <c r="G240" s="34"/>
      <c r="H240" s="34"/>
      <c r="I240" s="113"/>
      <c r="J240" s="113"/>
      <c r="K240" s="34"/>
      <c r="L240" s="34"/>
      <c r="M240" s="37"/>
      <c r="N240" s="222"/>
      <c r="O240" s="223"/>
      <c r="P240" s="68"/>
      <c r="Q240" s="68"/>
      <c r="R240" s="68"/>
      <c r="S240" s="68"/>
      <c r="T240" s="68"/>
      <c r="U240" s="68"/>
      <c r="V240" s="68"/>
      <c r="W240" s="68"/>
      <c r="X240" s="69"/>
      <c r="Y240" s="32"/>
      <c r="Z240" s="32"/>
      <c r="AA240" s="32"/>
      <c r="AB240" s="32"/>
      <c r="AC240" s="32"/>
      <c r="AD240" s="32"/>
      <c r="AE240" s="32"/>
      <c r="AT240" s="16" t="s">
        <v>176</v>
      </c>
      <c r="AU240" s="16" t="s">
        <v>89</v>
      </c>
    </row>
    <row r="241" spans="1:65" s="2" customFormat="1" ht="24" customHeight="1">
      <c r="A241" s="32"/>
      <c r="B241" s="33"/>
      <c r="C241" s="246" t="s">
        <v>414</v>
      </c>
      <c r="D241" s="246" t="s">
        <v>330</v>
      </c>
      <c r="E241" s="247" t="s">
        <v>362</v>
      </c>
      <c r="F241" s="248" t="s">
        <v>363</v>
      </c>
      <c r="G241" s="249" t="s">
        <v>193</v>
      </c>
      <c r="H241" s="250">
        <v>1120</v>
      </c>
      <c r="I241" s="251"/>
      <c r="J241" s="252"/>
      <c r="K241" s="253">
        <f>ROUND(P241*H241,2)</f>
        <v>0</v>
      </c>
      <c r="L241" s="248" t="s">
        <v>173</v>
      </c>
      <c r="M241" s="254"/>
      <c r="N241" s="255" t="s">
        <v>1</v>
      </c>
      <c r="O241" s="214" t="s">
        <v>42</v>
      </c>
      <c r="P241" s="215">
        <f>I241+J241</f>
        <v>0</v>
      </c>
      <c r="Q241" s="215">
        <f>ROUND(I241*H241,2)</f>
        <v>0</v>
      </c>
      <c r="R241" s="215">
        <f>ROUND(J241*H241,2)</f>
        <v>0</v>
      </c>
      <c r="S241" s="68"/>
      <c r="T241" s="216">
        <f>S241*H241</f>
        <v>0</v>
      </c>
      <c r="U241" s="216">
        <v>9.0000000000000006E-5</v>
      </c>
      <c r="V241" s="216">
        <f>U241*H241</f>
        <v>0.1008</v>
      </c>
      <c r="W241" s="216">
        <v>0</v>
      </c>
      <c r="X241" s="217">
        <f>W241*H241</f>
        <v>0</v>
      </c>
      <c r="Y241" s="32"/>
      <c r="Z241" s="32"/>
      <c r="AA241" s="32"/>
      <c r="AB241" s="32"/>
      <c r="AC241" s="32"/>
      <c r="AD241" s="32"/>
      <c r="AE241" s="32"/>
      <c r="AR241" s="218" t="s">
        <v>217</v>
      </c>
      <c r="AT241" s="218" t="s">
        <v>330</v>
      </c>
      <c r="AU241" s="218" t="s">
        <v>89</v>
      </c>
      <c r="AY241" s="16" t="s">
        <v>166</v>
      </c>
      <c r="BE241" s="219">
        <f>IF(O241="základní",K241,0)</f>
        <v>0</v>
      </c>
      <c r="BF241" s="219">
        <f>IF(O241="snížená",K241,0)</f>
        <v>0</v>
      </c>
      <c r="BG241" s="219">
        <f>IF(O241="zákl. přenesená",K241,0)</f>
        <v>0</v>
      </c>
      <c r="BH241" s="219">
        <f>IF(O241="sníž. přenesená",K241,0)</f>
        <v>0</v>
      </c>
      <c r="BI241" s="219">
        <f>IF(O241="nulová",K241,0)</f>
        <v>0</v>
      </c>
      <c r="BJ241" s="16" t="s">
        <v>87</v>
      </c>
      <c r="BK241" s="219">
        <f>ROUND(P241*H241,2)</f>
        <v>0</v>
      </c>
      <c r="BL241" s="16" t="s">
        <v>174</v>
      </c>
      <c r="BM241" s="218" t="s">
        <v>415</v>
      </c>
    </row>
    <row r="242" spans="1:65" s="2" customFormat="1" ht="11.25">
      <c r="A242" s="32"/>
      <c r="B242" s="33"/>
      <c r="C242" s="34"/>
      <c r="D242" s="220" t="s">
        <v>176</v>
      </c>
      <c r="E242" s="34"/>
      <c r="F242" s="221" t="s">
        <v>363</v>
      </c>
      <c r="G242" s="34"/>
      <c r="H242" s="34"/>
      <c r="I242" s="113"/>
      <c r="J242" s="113"/>
      <c r="K242" s="34"/>
      <c r="L242" s="34"/>
      <c r="M242" s="37"/>
      <c r="N242" s="222"/>
      <c r="O242" s="223"/>
      <c r="P242" s="68"/>
      <c r="Q242" s="68"/>
      <c r="R242" s="68"/>
      <c r="S242" s="68"/>
      <c r="T242" s="68"/>
      <c r="U242" s="68"/>
      <c r="V242" s="68"/>
      <c r="W242" s="68"/>
      <c r="X242" s="69"/>
      <c r="Y242" s="32"/>
      <c r="Z242" s="32"/>
      <c r="AA242" s="32"/>
      <c r="AB242" s="32"/>
      <c r="AC242" s="32"/>
      <c r="AD242" s="32"/>
      <c r="AE242" s="32"/>
      <c r="AT242" s="16" t="s">
        <v>176</v>
      </c>
      <c r="AU242" s="16" t="s">
        <v>89</v>
      </c>
    </row>
    <row r="243" spans="1:65" s="2" customFormat="1" ht="24" customHeight="1">
      <c r="A243" s="32"/>
      <c r="B243" s="33"/>
      <c r="C243" s="246" t="s">
        <v>416</v>
      </c>
      <c r="D243" s="246" t="s">
        <v>330</v>
      </c>
      <c r="E243" s="247" t="s">
        <v>417</v>
      </c>
      <c r="F243" s="248" t="s">
        <v>418</v>
      </c>
      <c r="G243" s="249" t="s">
        <v>193</v>
      </c>
      <c r="H243" s="250">
        <v>280</v>
      </c>
      <c r="I243" s="251"/>
      <c r="J243" s="252"/>
      <c r="K243" s="253">
        <f>ROUND(P243*H243,2)</f>
        <v>0</v>
      </c>
      <c r="L243" s="248" t="s">
        <v>173</v>
      </c>
      <c r="M243" s="254"/>
      <c r="N243" s="255" t="s">
        <v>1</v>
      </c>
      <c r="O243" s="214" t="s">
        <v>42</v>
      </c>
      <c r="P243" s="215">
        <f>I243+J243</f>
        <v>0</v>
      </c>
      <c r="Q243" s="215">
        <f>ROUND(I243*H243,2)</f>
        <v>0</v>
      </c>
      <c r="R243" s="215">
        <f>ROUND(J243*H243,2)</f>
        <v>0</v>
      </c>
      <c r="S243" s="68"/>
      <c r="T243" s="216">
        <f>S243*H243</f>
        <v>0</v>
      </c>
      <c r="U243" s="216">
        <v>8.5199999999999998E-3</v>
      </c>
      <c r="V243" s="216">
        <f>U243*H243</f>
        <v>2.3856000000000002</v>
      </c>
      <c r="W243" s="216">
        <v>0</v>
      </c>
      <c r="X243" s="217">
        <f>W243*H243</f>
        <v>0</v>
      </c>
      <c r="Y243" s="32"/>
      <c r="Z243" s="32"/>
      <c r="AA243" s="32"/>
      <c r="AB243" s="32"/>
      <c r="AC243" s="32"/>
      <c r="AD243" s="32"/>
      <c r="AE243" s="32"/>
      <c r="AR243" s="218" t="s">
        <v>217</v>
      </c>
      <c r="AT243" s="218" t="s">
        <v>330</v>
      </c>
      <c r="AU243" s="218" t="s">
        <v>89</v>
      </c>
      <c r="AY243" s="16" t="s">
        <v>166</v>
      </c>
      <c r="BE243" s="219">
        <f>IF(O243="základní",K243,0)</f>
        <v>0</v>
      </c>
      <c r="BF243" s="219">
        <f>IF(O243="snížená",K243,0)</f>
        <v>0</v>
      </c>
      <c r="BG243" s="219">
        <f>IF(O243="zákl. přenesená",K243,0)</f>
        <v>0</v>
      </c>
      <c r="BH243" s="219">
        <f>IF(O243="sníž. přenesená",K243,0)</f>
        <v>0</v>
      </c>
      <c r="BI243" s="219">
        <f>IF(O243="nulová",K243,0)</f>
        <v>0</v>
      </c>
      <c r="BJ243" s="16" t="s">
        <v>87</v>
      </c>
      <c r="BK243" s="219">
        <f>ROUND(P243*H243,2)</f>
        <v>0</v>
      </c>
      <c r="BL243" s="16" t="s">
        <v>174</v>
      </c>
      <c r="BM243" s="218" t="s">
        <v>419</v>
      </c>
    </row>
    <row r="244" spans="1:65" s="2" customFormat="1" ht="11.25">
      <c r="A244" s="32"/>
      <c r="B244" s="33"/>
      <c r="C244" s="34"/>
      <c r="D244" s="220" t="s">
        <v>176</v>
      </c>
      <c r="E244" s="34"/>
      <c r="F244" s="221" t="s">
        <v>418</v>
      </c>
      <c r="G244" s="34"/>
      <c r="H244" s="34"/>
      <c r="I244" s="113"/>
      <c r="J244" s="113"/>
      <c r="K244" s="34"/>
      <c r="L244" s="34"/>
      <c r="M244" s="37"/>
      <c r="N244" s="222"/>
      <c r="O244" s="223"/>
      <c r="P244" s="68"/>
      <c r="Q244" s="68"/>
      <c r="R244" s="68"/>
      <c r="S244" s="68"/>
      <c r="T244" s="68"/>
      <c r="U244" s="68"/>
      <c r="V244" s="68"/>
      <c r="W244" s="68"/>
      <c r="X244" s="69"/>
      <c r="Y244" s="32"/>
      <c r="Z244" s="32"/>
      <c r="AA244" s="32"/>
      <c r="AB244" s="32"/>
      <c r="AC244" s="32"/>
      <c r="AD244" s="32"/>
      <c r="AE244" s="32"/>
      <c r="AT244" s="16" t="s">
        <v>176</v>
      </c>
      <c r="AU244" s="16" t="s">
        <v>89</v>
      </c>
    </row>
    <row r="245" spans="1:65" s="2" customFormat="1" ht="24" customHeight="1">
      <c r="A245" s="32"/>
      <c r="B245" s="33"/>
      <c r="C245" s="246" t="s">
        <v>420</v>
      </c>
      <c r="D245" s="246" t="s">
        <v>330</v>
      </c>
      <c r="E245" s="247" t="s">
        <v>375</v>
      </c>
      <c r="F245" s="248" t="s">
        <v>376</v>
      </c>
      <c r="G245" s="249" t="s">
        <v>193</v>
      </c>
      <c r="H245" s="250">
        <v>560</v>
      </c>
      <c r="I245" s="251"/>
      <c r="J245" s="252"/>
      <c r="K245" s="253">
        <f>ROUND(P245*H245,2)</f>
        <v>0</v>
      </c>
      <c r="L245" s="248" t="s">
        <v>173</v>
      </c>
      <c r="M245" s="254"/>
      <c r="N245" s="255" t="s">
        <v>1</v>
      </c>
      <c r="O245" s="214" t="s">
        <v>42</v>
      </c>
      <c r="P245" s="215">
        <f>I245+J245</f>
        <v>0</v>
      </c>
      <c r="Q245" s="215">
        <f>ROUND(I245*H245,2)</f>
        <v>0</v>
      </c>
      <c r="R245" s="215">
        <f>ROUND(J245*H245,2)</f>
        <v>0</v>
      </c>
      <c r="S245" s="68"/>
      <c r="T245" s="216">
        <f>S245*H245</f>
        <v>0</v>
      </c>
      <c r="U245" s="216">
        <v>1.23E-3</v>
      </c>
      <c r="V245" s="216">
        <f>U245*H245</f>
        <v>0.68879999999999997</v>
      </c>
      <c r="W245" s="216">
        <v>0</v>
      </c>
      <c r="X245" s="217">
        <f>W245*H245</f>
        <v>0</v>
      </c>
      <c r="Y245" s="32"/>
      <c r="Z245" s="32"/>
      <c r="AA245" s="32"/>
      <c r="AB245" s="32"/>
      <c r="AC245" s="32"/>
      <c r="AD245" s="32"/>
      <c r="AE245" s="32"/>
      <c r="AR245" s="218" t="s">
        <v>217</v>
      </c>
      <c r="AT245" s="218" t="s">
        <v>330</v>
      </c>
      <c r="AU245" s="218" t="s">
        <v>89</v>
      </c>
      <c r="AY245" s="16" t="s">
        <v>166</v>
      </c>
      <c r="BE245" s="219">
        <f>IF(O245="základní",K245,0)</f>
        <v>0</v>
      </c>
      <c r="BF245" s="219">
        <f>IF(O245="snížená",K245,0)</f>
        <v>0</v>
      </c>
      <c r="BG245" s="219">
        <f>IF(O245="zákl. přenesená",K245,0)</f>
        <v>0</v>
      </c>
      <c r="BH245" s="219">
        <f>IF(O245="sníž. přenesená",K245,0)</f>
        <v>0</v>
      </c>
      <c r="BI245" s="219">
        <f>IF(O245="nulová",K245,0)</f>
        <v>0</v>
      </c>
      <c r="BJ245" s="16" t="s">
        <v>87</v>
      </c>
      <c r="BK245" s="219">
        <f>ROUND(P245*H245,2)</f>
        <v>0</v>
      </c>
      <c r="BL245" s="16" t="s">
        <v>174</v>
      </c>
      <c r="BM245" s="218" t="s">
        <v>421</v>
      </c>
    </row>
    <row r="246" spans="1:65" s="2" customFormat="1" ht="19.5">
      <c r="A246" s="32"/>
      <c r="B246" s="33"/>
      <c r="C246" s="34"/>
      <c r="D246" s="220" t="s">
        <v>176</v>
      </c>
      <c r="E246" s="34"/>
      <c r="F246" s="221" t="s">
        <v>376</v>
      </c>
      <c r="G246" s="34"/>
      <c r="H246" s="34"/>
      <c r="I246" s="113"/>
      <c r="J246" s="113"/>
      <c r="K246" s="34"/>
      <c r="L246" s="34"/>
      <c r="M246" s="37"/>
      <c r="N246" s="222"/>
      <c r="O246" s="223"/>
      <c r="P246" s="68"/>
      <c r="Q246" s="68"/>
      <c r="R246" s="68"/>
      <c r="S246" s="68"/>
      <c r="T246" s="68"/>
      <c r="U246" s="68"/>
      <c r="V246" s="68"/>
      <c r="W246" s="68"/>
      <c r="X246" s="69"/>
      <c r="Y246" s="32"/>
      <c r="Z246" s="32"/>
      <c r="AA246" s="32"/>
      <c r="AB246" s="32"/>
      <c r="AC246" s="32"/>
      <c r="AD246" s="32"/>
      <c r="AE246" s="32"/>
      <c r="AT246" s="16" t="s">
        <v>176</v>
      </c>
      <c r="AU246" s="16" t="s">
        <v>89</v>
      </c>
    </row>
    <row r="247" spans="1:65" s="2" customFormat="1" ht="24" customHeight="1">
      <c r="A247" s="32"/>
      <c r="B247" s="33"/>
      <c r="C247" s="246" t="s">
        <v>422</v>
      </c>
      <c r="D247" s="246" t="s">
        <v>330</v>
      </c>
      <c r="E247" s="247" t="s">
        <v>383</v>
      </c>
      <c r="F247" s="248" t="s">
        <v>384</v>
      </c>
      <c r="G247" s="249" t="s">
        <v>193</v>
      </c>
      <c r="H247" s="250">
        <v>280</v>
      </c>
      <c r="I247" s="251"/>
      <c r="J247" s="252"/>
      <c r="K247" s="253">
        <f>ROUND(P247*H247,2)</f>
        <v>0</v>
      </c>
      <c r="L247" s="248" t="s">
        <v>173</v>
      </c>
      <c r="M247" s="254"/>
      <c r="N247" s="255" t="s">
        <v>1</v>
      </c>
      <c r="O247" s="214" t="s">
        <v>42</v>
      </c>
      <c r="P247" s="215">
        <f>I247+J247</f>
        <v>0</v>
      </c>
      <c r="Q247" s="215">
        <f>ROUND(I247*H247,2)</f>
        <v>0</v>
      </c>
      <c r="R247" s="215">
        <f>ROUND(J247*H247,2)</f>
        <v>0</v>
      </c>
      <c r="S247" s="68"/>
      <c r="T247" s="216">
        <f>S247*H247</f>
        <v>0</v>
      </c>
      <c r="U247" s="216">
        <v>9.0000000000000006E-5</v>
      </c>
      <c r="V247" s="216">
        <f>U247*H247</f>
        <v>2.52E-2</v>
      </c>
      <c r="W247" s="216">
        <v>0</v>
      </c>
      <c r="X247" s="217">
        <f>W247*H247</f>
        <v>0</v>
      </c>
      <c r="Y247" s="32"/>
      <c r="Z247" s="32"/>
      <c r="AA247" s="32"/>
      <c r="AB247" s="32"/>
      <c r="AC247" s="32"/>
      <c r="AD247" s="32"/>
      <c r="AE247" s="32"/>
      <c r="AR247" s="218" t="s">
        <v>217</v>
      </c>
      <c r="AT247" s="218" t="s">
        <v>330</v>
      </c>
      <c r="AU247" s="218" t="s">
        <v>89</v>
      </c>
      <c r="AY247" s="16" t="s">
        <v>166</v>
      </c>
      <c r="BE247" s="219">
        <f>IF(O247="základní",K247,0)</f>
        <v>0</v>
      </c>
      <c r="BF247" s="219">
        <f>IF(O247="snížená",K247,0)</f>
        <v>0</v>
      </c>
      <c r="BG247" s="219">
        <f>IF(O247="zákl. přenesená",K247,0)</f>
        <v>0</v>
      </c>
      <c r="BH247" s="219">
        <f>IF(O247="sníž. přenesená",K247,0)</f>
        <v>0</v>
      </c>
      <c r="BI247" s="219">
        <f>IF(O247="nulová",K247,0)</f>
        <v>0</v>
      </c>
      <c r="BJ247" s="16" t="s">
        <v>87</v>
      </c>
      <c r="BK247" s="219">
        <f>ROUND(P247*H247,2)</f>
        <v>0</v>
      </c>
      <c r="BL247" s="16" t="s">
        <v>174</v>
      </c>
      <c r="BM247" s="218" t="s">
        <v>423</v>
      </c>
    </row>
    <row r="248" spans="1:65" s="2" customFormat="1" ht="11.25">
      <c r="A248" s="32"/>
      <c r="B248" s="33"/>
      <c r="C248" s="34"/>
      <c r="D248" s="220" t="s">
        <v>176</v>
      </c>
      <c r="E248" s="34"/>
      <c r="F248" s="221" t="s">
        <v>384</v>
      </c>
      <c r="G248" s="34"/>
      <c r="H248" s="34"/>
      <c r="I248" s="113"/>
      <c r="J248" s="113"/>
      <c r="K248" s="34"/>
      <c r="L248" s="34"/>
      <c r="M248" s="37"/>
      <c r="N248" s="222"/>
      <c r="O248" s="223"/>
      <c r="P248" s="68"/>
      <c r="Q248" s="68"/>
      <c r="R248" s="68"/>
      <c r="S248" s="68"/>
      <c r="T248" s="68"/>
      <c r="U248" s="68"/>
      <c r="V248" s="68"/>
      <c r="W248" s="68"/>
      <c r="X248" s="69"/>
      <c r="Y248" s="32"/>
      <c r="Z248" s="32"/>
      <c r="AA248" s="32"/>
      <c r="AB248" s="32"/>
      <c r="AC248" s="32"/>
      <c r="AD248" s="32"/>
      <c r="AE248" s="32"/>
      <c r="AT248" s="16" t="s">
        <v>176</v>
      </c>
      <c r="AU248" s="16" t="s">
        <v>89</v>
      </c>
    </row>
    <row r="249" spans="1:65" s="2" customFormat="1" ht="24" customHeight="1">
      <c r="A249" s="32"/>
      <c r="B249" s="33"/>
      <c r="C249" s="246" t="s">
        <v>424</v>
      </c>
      <c r="D249" s="246" t="s">
        <v>330</v>
      </c>
      <c r="E249" s="247" t="s">
        <v>379</v>
      </c>
      <c r="F249" s="248" t="s">
        <v>380</v>
      </c>
      <c r="G249" s="249" t="s">
        <v>193</v>
      </c>
      <c r="H249" s="250">
        <v>280</v>
      </c>
      <c r="I249" s="251"/>
      <c r="J249" s="252"/>
      <c r="K249" s="253">
        <f>ROUND(P249*H249,2)</f>
        <v>0</v>
      </c>
      <c r="L249" s="248" t="s">
        <v>173</v>
      </c>
      <c r="M249" s="254"/>
      <c r="N249" s="255" t="s">
        <v>1</v>
      </c>
      <c r="O249" s="214" t="s">
        <v>42</v>
      </c>
      <c r="P249" s="215">
        <f>I249+J249</f>
        <v>0</v>
      </c>
      <c r="Q249" s="215">
        <f>ROUND(I249*H249,2)</f>
        <v>0</v>
      </c>
      <c r="R249" s="215">
        <f>ROUND(J249*H249,2)</f>
        <v>0</v>
      </c>
      <c r="S249" s="68"/>
      <c r="T249" s="216">
        <f>S249*H249</f>
        <v>0</v>
      </c>
      <c r="U249" s="216">
        <v>1.8000000000000001E-4</v>
      </c>
      <c r="V249" s="216">
        <f>U249*H249</f>
        <v>5.04E-2</v>
      </c>
      <c r="W249" s="216">
        <v>0</v>
      </c>
      <c r="X249" s="217">
        <f>W249*H249</f>
        <v>0</v>
      </c>
      <c r="Y249" s="32"/>
      <c r="Z249" s="32"/>
      <c r="AA249" s="32"/>
      <c r="AB249" s="32"/>
      <c r="AC249" s="32"/>
      <c r="AD249" s="32"/>
      <c r="AE249" s="32"/>
      <c r="AR249" s="218" t="s">
        <v>217</v>
      </c>
      <c r="AT249" s="218" t="s">
        <v>330</v>
      </c>
      <c r="AU249" s="218" t="s">
        <v>89</v>
      </c>
      <c r="AY249" s="16" t="s">
        <v>166</v>
      </c>
      <c r="BE249" s="219">
        <f>IF(O249="základní",K249,0)</f>
        <v>0</v>
      </c>
      <c r="BF249" s="219">
        <f>IF(O249="snížená",K249,0)</f>
        <v>0</v>
      </c>
      <c r="BG249" s="219">
        <f>IF(O249="zákl. přenesená",K249,0)</f>
        <v>0</v>
      </c>
      <c r="BH249" s="219">
        <f>IF(O249="sníž. přenesená",K249,0)</f>
        <v>0</v>
      </c>
      <c r="BI249" s="219">
        <f>IF(O249="nulová",K249,0)</f>
        <v>0</v>
      </c>
      <c r="BJ249" s="16" t="s">
        <v>87</v>
      </c>
      <c r="BK249" s="219">
        <f>ROUND(P249*H249,2)</f>
        <v>0</v>
      </c>
      <c r="BL249" s="16" t="s">
        <v>174</v>
      </c>
      <c r="BM249" s="218" t="s">
        <v>425</v>
      </c>
    </row>
    <row r="250" spans="1:65" s="2" customFormat="1" ht="11.25">
      <c r="A250" s="32"/>
      <c r="B250" s="33"/>
      <c r="C250" s="34"/>
      <c r="D250" s="220" t="s">
        <v>176</v>
      </c>
      <c r="E250" s="34"/>
      <c r="F250" s="221" t="s">
        <v>380</v>
      </c>
      <c r="G250" s="34"/>
      <c r="H250" s="34"/>
      <c r="I250" s="113"/>
      <c r="J250" s="113"/>
      <c r="K250" s="34"/>
      <c r="L250" s="34"/>
      <c r="M250" s="37"/>
      <c r="N250" s="222"/>
      <c r="O250" s="223"/>
      <c r="P250" s="68"/>
      <c r="Q250" s="68"/>
      <c r="R250" s="68"/>
      <c r="S250" s="68"/>
      <c r="T250" s="68"/>
      <c r="U250" s="68"/>
      <c r="V250" s="68"/>
      <c r="W250" s="68"/>
      <c r="X250" s="69"/>
      <c r="Y250" s="32"/>
      <c r="Z250" s="32"/>
      <c r="AA250" s="32"/>
      <c r="AB250" s="32"/>
      <c r="AC250" s="32"/>
      <c r="AD250" s="32"/>
      <c r="AE250" s="32"/>
      <c r="AT250" s="16" t="s">
        <v>176</v>
      </c>
      <c r="AU250" s="16" t="s">
        <v>89</v>
      </c>
    </row>
    <row r="251" spans="1:65" s="2" customFormat="1" ht="24" customHeight="1">
      <c r="A251" s="32"/>
      <c r="B251" s="33"/>
      <c r="C251" s="246" t="s">
        <v>426</v>
      </c>
      <c r="D251" s="246" t="s">
        <v>330</v>
      </c>
      <c r="E251" s="247" t="s">
        <v>427</v>
      </c>
      <c r="F251" s="248" t="s">
        <v>428</v>
      </c>
      <c r="G251" s="249" t="s">
        <v>193</v>
      </c>
      <c r="H251" s="250">
        <v>8</v>
      </c>
      <c r="I251" s="251"/>
      <c r="J251" s="252"/>
      <c r="K251" s="253">
        <f>ROUND(P251*H251,2)</f>
        <v>0</v>
      </c>
      <c r="L251" s="248" t="s">
        <v>173</v>
      </c>
      <c r="M251" s="254"/>
      <c r="N251" s="255" t="s">
        <v>1</v>
      </c>
      <c r="O251" s="214" t="s">
        <v>42</v>
      </c>
      <c r="P251" s="215">
        <f>I251+J251</f>
        <v>0</v>
      </c>
      <c r="Q251" s="215">
        <f>ROUND(I251*H251,2)</f>
        <v>0</v>
      </c>
      <c r="R251" s="215">
        <f>ROUND(J251*H251,2)</f>
        <v>0</v>
      </c>
      <c r="S251" s="68"/>
      <c r="T251" s="216">
        <f>S251*H251</f>
        <v>0</v>
      </c>
      <c r="U251" s="216">
        <v>1.8E-3</v>
      </c>
      <c r="V251" s="216">
        <f>U251*H251</f>
        <v>1.44E-2</v>
      </c>
      <c r="W251" s="216">
        <v>0</v>
      </c>
      <c r="X251" s="217">
        <f>W251*H251</f>
        <v>0</v>
      </c>
      <c r="Y251" s="32"/>
      <c r="Z251" s="32"/>
      <c r="AA251" s="32"/>
      <c r="AB251" s="32"/>
      <c r="AC251" s="32"/>
      <c r="AD251" s="32"/>
      <c r="AE251" s="32"/>
      <c r="AR251" s="218" t="s">
        <v>217</v>
      </c>
      <c r="AT251" s="218" t="s">
        <v>330</v>
      </c>
      <c r="AU251" s="218" t="s">
        <v>89</v>
      </c>
      <c r="AY251" s="16" t="s">
        <v>166</v>
      </c>
      <c r="BE251" s="219">
        <f>IF(O251="základní",K251,0)</f>
        <v>0</v>
      </c>
      <c r="BF251" s="219">
        <f>IF(O251="snížená",K251,0)</f>
        <v>0</v>
      </c>
      <c r="BG251" s="219">
        <f>IF(O251="zákl. přenesená",K251,0)</f>
        <v>0</v>
      </c>
      <c r="BH251" s="219">
        <f>IF(O251="sníž. přenesená",K251,0)</f>
        <v>0</v>
      </c>
      <c r="BI251" s="219">
        <f>IF(O251="nulová",K251,0)</f>
        <v>0</v>
      </c>
      <c r="BJ251" s="16" t="s">
        <v>87</v>
      </c>
      <c r="BK251" s="219">
        <f>ROUND(P251*H251,2)</f>
        <v>0</v>
      </c>
      <c r="BL251" s="16" t="s">
        <v>174</v>
      </c>
      <c r="BM251" s="218" t="s">
        <v>429</v>
      </c>
    </row>
    <row r="252" spans="1:65" s="2" customFormat="1" ht="11.25">
      <c r="A252" s="32"/>
      <c r="B252" s="33"/>
      <c r="C252" s="34"/>
      <c r="D252" s="220" t="s">
        <v>176</v>
      </c>
      <c r="E252" s="34"/>
      <c r="F252" s="221" t="s">
        <v>428</v>
      </c>
      <c r="G252" s="34"/>
      <c r="H252" s="34"/>
      <c r="I252" s="113"/>
      <c r="J252" s="113"/>
      <c r="K252" s="34"/>
      <c r="L252" s="34"/>
      <c r="M252" s="37"/>
      <c r="N252" s="222"/>
      <c r="O252" s="223"/>
      <c r="P252" s="68"/>
      <c r="Q252" s="68"/>
      <c r="R252" s="68"/>
      <c r="S252" s="68"/>
      <c r="T252" s="68"/>
      <c r="U252" s="68"/>
      <c r="V252" s="68"/>
      <c r="W252" s="68"/>
      <c r="X252" s="69"/>
      <c r="Y252" s="32"/>
      <c r="Z252" s="32"/>
      <c r="AA252" s="32"/>
      <c r="AB252" s="32"/>
      <c r="AC252" s="32"/>
      <c r="AD252" s="32"/>
      <c r="AE252" s="32"/>
      <c r="AT252" s="16" t="s">
        <v>176</v>
      </c>
      <c r="AU252" s="16" t="s">
        <v>89</v>
      </c>
    </row>
    <row r="253" spans="1:65" s="2" customFormat="1" ht="24" customHeight="1">
      <c r="A253" s="32"/>
      <c r="B253" s="33"/>
      <c r="C253" s="246" t="s">
        <v>430</v>
      </c>
      <c r="D253" s="246" t="s">
        <v>330</v>
      </c>
      <c r="E253" s="247" t="s">
        <v>362</v>
      </c>
      <c r="F253" s="248" t="s">
        <v>363</v>
      </c>
      <c r="G253" s="249" t="s">
        <v>193</v>
      </c>
      <c r="H253" s="250">
        <v>8</v>
      </c>
      <c r="I253" s="251"/>
      <c r="J253" s="252"/>
      <c r="K253" s="253">
        <f>ROUND(P253*H253,2)</f>
        <v>0</v>
      </c>
      <c r="L253" s="248" t="s">
        <v>173</v>
      </c>
      <c r="M253" s="254"/>
      <c r="N253" s="255" t="s">
        <v>1</v>
      </c>
      <c r="O253" s="214" t="s">
        <v>42</v>
      </c>
      <c r="P253" s="215">
        <f>I253+J253</f>
        <v>0</v>
      </c>
      <c r="Q253" s="215">
        <f>ROUND(I253*H253,2)</f>
        <v>0</v>
      </c>
      <c r="R253" s="215">
        <f>ROUND(J253*H253,2)</f>
        <v>0</v>
      </c>
      <c r="S253" s="68"/>
      <c r="T253" s="216">
        <f>S253*H253</f>
        <v>0</v>
      </c>
      <c r="U253" s="216">
        <v>9.0000000000000006E-5</v>
      </c>
      <c r="V253" s="216">
        <f>U253*H253</f>
        <v>7.2000000000000005E-4</v>
      </c>
      <c r="W253" s="216">
        <v>0</v>
      </c>
      <c r="X253" s="217">
        <f>W253*H253</f>
        <v>0</v>
      </c>
      <c r="Y253" s="32"/>
      <c r="Z253" s="32"/>
      <c r="AA253" s="32"/>
      <c r="AB253" s="32"/>
      <c r="AC253" s="32"/>
      <c r="AD253" s="32"/>
      <c r="AE253" s="32"/>
      <c r="AR253" s="218" t="s">
        <v>217</v>
      </c>
      <c r="AT253" s="218" t="s">
        <v>330</v>
      </c>
      <c r="AU253" s="218" t="s">
        <v>89</v>
      </c>
      <c r="AY253" s="16" t="s">
        <v>166</v>
      </c>
      <c r="BE253" s="219">
        <f>IF(O253="základní",K253,0)</f>
        <v>0</v>
      </c>
      <c r="BF253" s="219">
        <f>IF(O253="snížená",K253,0)</f>
        <v>0</v>
      </c>
      <c r="BG253" s="219">
        <f>IF(O253="zákl. přenesená",K253,0)</f>
        <v>0</v>
      </c>
      <c r="BH253" s="219">
        <f>IF(O253="sníž. přenesená",K253,0)</f>
        <v>0</v>
      </c>
      <c r="BI253" s="219">
        <f>IF(O253="nulová",K253,0)</f>
        <v>0</v>
      </c>
      <c r="BJ253" s="16" t="s">
        <v>87</v>
      </c>
      <c r="BK253" s="219">
        <f>ROUND(P253*H253,2)</f>
        <v>0</v>
      </c>
      <c r="BL253" s="16" t="s">
        <v>174</v>
      </c>
      <c r="BM253" s="218" t="s">
        <v>431</v>
      </c>
    </row>
    <row r="254" spans="1:65" s="2" customFormat="1" ht="11.25">
      <c r="A254" s="32"/>
      <c r="B254" s="33"/>
      <c r="C254" s="34"/>
      <c r="D254" s="220" t="s">
        <v>176</v>
      </c>
      <c r="E254" s="34"/>
      <c r="F254" s="221" t="s">
        <v>363</v>
      </c>
      <c r="G254" s="34"/>
      <c r="H254" s="34"/>
      <c r="I254" s="113"/>
      <c r="J254" s="113"/>
      <c r="K254" s="34"/>
      <c r="L254" s="34"/>
      <c r="M254" s="37"/>
      <c r="N254" s="222"/>
      <c r="O254" s="223"/>
      <c r="P254" s="68"/>
      <c r="Q254" s="68"/>
      <c r="R254" s="68"/>
      <c r="S254" s="68"/>
      <c r="T254" s="68"/>
      <c r="U254" s="68"/>
      <c r="V254" s="68"/>
      <c r="W254" s="68"/>
      <c r="X254" s="69"/>
      <c r="Y254" s="32"/>
      <c r="Z254" s="32"/>
      <c r="AA254" s="32"/>
      <c r="AB254" s="32"/>
      <c r="AC254" s="32"/>
      <c r="AD254" s="32"/>
      <c r="AE254" s="32"/>
      <c r="AT254" s="16" t="s">
        <v>176</v>
      </c>
      <c r="AU254" s="16" t="s">
        <v>89</v>
      </c>
    </row>
    <row r="255" spans="1:65" s="2" customFormat="1" ht="24" customHeight="1">
      <c r="A255" s="32"/>
      <c r="B255" s="33"/>
      <c r="C255" s="246" t="s">
        <v>432</v>
      </c>
      <c r="D255" s="246" t="s">
        <v>330</v>
      </c>
      <c r="E255" s="247" t="s">
        <v>433</v>
      </c>
      <c r="F255" s="248" t="s">
        <v>434</v>
      </c>
      <c r="G255" s="249" t="s">
        <v>193</v>
      </c>
      <c r="H255" s="250">
        <v>8</v>
      </c>
      <c r="I255" s="251"/>
      <c r="J255" s="252"/>
      <c r="K255" s="253">
        <f>ROUND(P255*H255,2)</f>
        <v>0</v>
      </c>
      <c r="L255" s="248" t="s">
        <v>173</v>
      </c>
      <c r="M255" s="254"/>
      <c r="N255" s="255" t="s">
        <v>1</v>
      </c>
      <c r="O255" s="214" t="s">
        <v>42</v>
      </c>
      <c r="P255" s="215">
        <f>I255+J255</f>
        <v>0</v>
      </c>
      <c r="Q255" s="215">
        <f>ROUND(I255*H255,2)</f>
        <v>0</v>
      </c>
      <c r="R255" s="215">
        <f>ROUND(J255*H255,2)</f>
        <v>0</v>
      </c>
      <c r="S255" s="68"/>
      <c r="T255" s="216">
        <f>S255*H255</f>
        <v>0</v>
      </c>
      <c r="U255" s="216">
        <v>1.4999999999999999E-4</v>
      </c>
      <c r="V255" s="216">
        <f>U255*H255</f>
        <v>1.1999999999999999E-3</v>
      </c>
      <c r="W255" s="216">
        <v>0</v>
      </c>
      <c r="X255" s="217">
        <f>W255*H255</f>
        <v>0</v>
      </c>
      <c r="Y255" s="32"/>
      <c r="Z255" s="32"/>
      <c r="AA255" s="32"/>
      <c r="AB255" s="32"/>
      <c r="AC255" s="32"/>
      <c r="AD255" s="32"/>
      <c r="AE255" s="32"/>
      <c r="AR255" s="218" t="s">
        <v>217</v>
      </c>
      <c r="AT255" s="218" t="s">
        <v>330</v>
      </c>
      <c r="AU255" s="218" t="s">
        <v>89</v>
      </c>
      <c r="AY255" s="16" t="s">
        <v>166</v>
      </c>
      <c r="BE255" s="219">
        <f>IF(O255="základní",K255,0)</f>
        <v>0</v>
      </c>
      <c r="BF255" s="219">
        <f>IF(O255="snížená",K255,0)</f>
        <v>0</v>
      </c>
      <c r="BG255" s="219">
        <f>IF(O255="zákl. přenesená",K255,0)</f>
        <v>0</v>
      </c>
      <c r="BH255" s="219">
        <f>IF(O255="sníž. přenesená",K255,0)</f>
        <v>0</v>
      </c>
      <c r="BI255" s="219">
        <f>IF(O255="nulová",K255,0)</f>
        <v>0</v>
      </c>
      <c r="BJ255" s="16" t="s">
        <v>87</v>
      </c>
      <c r="BK255" s="219">
        <f>ROUND(P255*H255,2)</f>
        <v>0</v>
      </c>
      <c r="BL255" s="16" t="s">
        <v>174</v>
      </c>
      <c r="BM255" s="218" t="s">
        <v>435</v>
      </c>
    </row>
    <row r="256" spans="1:65" s="2" customFormat="1" ht="11.25">
      <c r="A256" s="32"/>
      <c r="B256" s="33"/>
      <c r="C256" s="34"/>
      <c r="D256" s="220" t="s">
        <v>176</v>
      </c>
      <c r="E256" s="34"/>
      <c r="F256" s="221" t="s">
        <v>434</v>
      </c>
      <c r="G256" s="34"/>
      <c r="H256" s="34"/>
      <c r="I256" s="113"/>
      <c r="J256" s="113"/>
      <c r="K256" s="34"/>
      <c r="L256" s="34"/>
      <c r="M256" s="37"/>
      <c r="N256" s="222"/>
      <c r="O256" s="223"/>
      <c r="P256" s="68"/>
      <c r="Q256" s="68"/>
      <c r="R256" s="68"/>
      <c r="S256" s="68"/>
      <c r="T256" s="68"/>
      <c r="U256" s="68"/>
      <c r="V256" s="68"/>
      <c r="W256" s="68"/>
      <c r="X256" s="69"/>
      <c r="Y256" s="32"/>
      <c r="Z256" s="32"/>
      <c r="AA256" s="32"/>
      <c r="AB256" s="32"/>
      <c r="AC256" s="32"/>
      <c r="AD256" s="32"/>
      <c r="AE256" s="32"/>
      <c r="AT256" s="16" t="s">
        <v>176</v>
      </c>
      <c r="AU256" s="16" t="s">
        <v>89</v>
      </c>
    </row>
    <row r="257" spans="1:65" s="2" customFormat="1" ht="24" customHeight="1">
      <c r="A257" s="32"/>
      <c r="B257" s="33"/>
      <c r="C257" s="246" t="s">
        <v>436</v>
      </c>
      <c r="D257" s="246" t="s">
        <v>330</v>
      </c>
      <c r="E257" s="247" t="s">
        <v>437</v>
      </c>
      <c r="F257" s="248" t="s">
        <v>438</v>
      </c>
      <c r="G257" s="249" t="s">
        <v>193</v>
      </c>
      <c r="H257" s="250">
        <v>1</v>
      </c>
      <c r="I257" s="251"/>
      <c r="J257" s="252"/>
      <c r="K257" s="253">
        <f>ROUND(P257*H257,2)</f>
        <v>0</v>
      </c>
      <c r="L257" s="248" t="s">
        <v>173</v>
      </c>
      <c r="M257" s="254"/>
      <c r="N257" s="255" t="s">
        <v>1</v>
      </c>
      <c r="O257" s="214" t="s">
        <v>42</v>
      </c>
      <c r="P257" s="215">
        <f>I257+J257</f>
        <v>0</v>
      </c>
      <c r="Q257" s="215">
        <f>ROUND(I257*H257,2)</f>
        <v>0</v>
      </c>
      <c r="R257" s="215">
        <f>ROUND(J257*H257,2)</f>
        <v>0</v>
      </c>
      <c r="S257" s="68"/>
      <c r="T257" s="216">
        <f>S257*H257</f>
        <v>0</v>
      </c>
      <c r="U257" s="216">
        <v>0</v>
      </c>
      <c r="V257" s="216">
        <f>U257*H257</f>
        <v>0</v>
      </c>
      <c r="W257" s="216">
        <v>0</v>
      </c>
      <c r="X257" s="217">
        <f>W257*H257</f>
        <v>0</v>
      </c>
      <c r="Y257" s="32"/>
      <c r="Z257" s="32"/>
      <c r="AA257" s="32"/>
      <c r="AB257" s="32"/>
      <c r="AC257" s="32"/>
      <c r="AD257" s="32"/>
      <c r="AE257" s="32"/>
      <c r="AR257" s="218" t="s">
        <v>217</v>
      </c>
      <c r="AT257" s="218" t="s">
        <v>330</v>
      </c>
      <c r="AU257" s="218" t="s">
        <v>89</v>
      </c>
      <c r="AY257" s="16" t="s">
        <v>166</v>
      </c>
      <c r="BE257" s="219">
        <f>IF(O257="základní",K257,0)</f>
        <v>0</v>
      </c>
      <c r="BF257" s="219">
        <f>IF(O257="snížená",K257,0)</f>
        <v>0</v>
      </c>
      <c r="BG257" s="219">
        <f>IF(O257="zákl. přenesená",K257,0)</f>
        <v>0</v>
      </c>
      <c r="BH257" s="219">
        <f>IF(O257="sníž. přenesená",K257,0)</f>
        <v>0</v>
      </c>
      <c r="BI257" s="219">
        <f>IF(O257="nulová",K257,0)</f>
        <v>0</v>
      </c>
      <c r="BJ257" s="16" t="s">
        <v>87</v>
      </c>
      <c r="BK257" s="219">
        <f>ROUND(P257*H257,2)</f>
        <v>0</v>
      </c>
      <c r="BL257" s="16" t="s">
        <v>174</v>
      </c>
      <c r="BM257" s="218" t="s">
        <v>439</v>
      </c>
    </row>
    <row r="258" spans="1:65" s="2" customFormat="1" ht="11.25">
      <c r="A258" s="32"/>
      <c r="B258" s="33"/>
      <c r="C258" s="34"/>
      <c r="D258" s="220" t="s">
        <v>176</v>
      </c>
      <c r="E258" s="34"/>
      <c r="F258" s="221" t="s">
        <v>438</v>
      </c>
      <c r="G258" s="34"/>
      <c r="H258" s="34"/>
      <c r="I258" s="113"/>
      <c r="J258" s="113"/>
      <c r="K258" s="34"/>
      <c r="L258" s="34"/>
      <c r="M258" s="37"/>
      <c r="N258" s="222"/>
      <c r="O258" s="223"/>
      <c r="P258" s="68"/>
      <c r="Q258" s="68"/>
      <c r="R258" s="68"/>
      <c r="S258" s="68"/>
      <c r="T258" s="68"/>
      <c r="U258" s="68"/>
      <c r="V258" s="68"/>
      <c r="W258" s="68"/>
      <c r="X258" s="69"/>
      <c r="Y258" s="32"/>
      <c r="Z258" s="32"/>
      <c r="AA258" s="32"/>
      <c r="AB258" s="32"/>
      <c r="AC258" s="32"/>
      <c r="AD258" s="32"/>
      <c r="AE258" s="32"/>
      <c r="AT258" s="16" t="s">
        <v>176</v>
      </c>
      <c r="AU258" s="16" t="s">
        <v>89</v>
      </c>
    </row>
    <row r="259" spans="1:65" s="2" customFormat="1" ht="24" customHeight="1">
      <c r="A259" s="32"/>
      <c r="B259" s="33"/>
      <c r="C259" s="246" t="s">
        <v>440</v>
      </c>
      <c r="D259" s="246" t="s">
        <v>330</v>
      </c>
      <c r="E259" s="247" t="s">
        <v>441</v>
      </c>
      <c r="F259" s="248" t="s">
        <v>442</v>
      </c>
      <c r="G259" s="249" t="s">
        <v>172</v>
      </c>
      <c r="H259" s="250">
        <v>3</v>
      </c>
      <c r="I259" s="251"/>
      <c r="J259" s="252"/>
      <c r="K259" s="253">
        <f>ROUND(P259*H259,2)</f>
        <v>0</v>
      </c>
      <c r="L259" s="248" t="s">
        <v>173</v>
      </c>
      <c r="M259" s="254"/>
      <c r="N259" s="255" t="s">
        <v>1</v>
      </c>
      <c r="O259" s="214" t="s">
        <v>42</v>
      </c>
      <c r="P259" s="215">
        <f>I259+J259</f>
        <v>0</v>
      </c>
      <c r="Q259" s="215">
        <f>ROUND(I259*H259,2)</f>
        <v>0</v>
      </c>
      <c r="R259" s="215">
        <f>ROUND(J259*H259,2)</f>
        <v>0</v>
      </c>
      <c r="S259" s="68"/>
      <c r="T259" s="216">
        <f>S259*H259</f>
        <v>0</v>
      </c>
      <c r="U259" s="216">
        <v>0</v>
      </c>
      <c r="V259" s="216">
        <f>U259*H259</f>
        <v>0</v>
      </c>
      <c r="W259" s="216">
        <v>0</v>
      </c>
      <c r="X259" s="217">
        <f>W259*H259</f>
        <v>0</v>
      </c>
      <c r="Y259" s="32"/>
      <c r="Z259" s="32"/>
      <c r="AA259" s="32"/>
      <c r="AB259" s="32"/>
      <c r="AC259" s="32"/>
      <c r="AD259" s="32"/>
      <c r="AE259" s="32"/>
      <c r="AR259" s="218" t="s">
        <v>217</v>
      </c>
      <c r="AT259" s="218" t="s">
        <v>330</v>
      </c>
      <c r="AU259" s="218" t="s">
        <v>89</v>
      </c>
      <c r="AY259" s="16" t="s">
        <v>166</v>
      </c>
      <c r="BE259" s="219">
        <f>IF(O259="základní",K259,0)</f>
        <v>0</v>
      </c>
      <c r="BF259" s="219">
        <f>IF(O259="snížená",K259,0)</f>
        <v>0</v>
      </c>
      <c r="BG259" s="219">
        <f>IF(O259="zákl. přenesená",K259,0)</f>
        <v>0</v>
      </c>
      <c r="BH259" s="219">
        <f>IF(O259="sníž. přenesená",K259,0)</f>
        <v>0</v>
      </c>
      <c r="BI259" s="219">
        <f>IF(O259="nulová",K259,0)</f>
        <v>0</v>
      </c>
      <c r="BJ259" s="16" t="s">
        <v>87</v>
      </c>
      <c r="BK259" s="219">
        <f>ROUND(P259*H259,2)</f>
        <v>0</v>
      </c>
      <c r="BL259" s="16" t="s">
        <v>174</v>
      </c>
      <c r="BM259" s="218" t="s">
        <v>443</v>
      </c>
    </row>
    <row r="260" spans="1:65" s="2" customFormat="1" ht="11.25">
      <c r="A260" s="32"/>
      <c r="B260" s="33"/>
      <c r="C260" s="34"/>
      <c r="D260" s="220" t="s">
        <v>176</v>
      </c>
      <c r="E260" s="34"/>
      <c r="F260" s="221" t="s">
        <v>442</v>
      </c>
      <c r="G260" s="34"/>
      <c r="H260" s="34"/>
      <c r="I260" s="113"/>
      <c r="J260" s="113"/>
      <c r="K260" s="34"/>
      <c r="L260" s="34"/>
      <c r="M260" s="37"/>
      <c r="N260" s="222"/>
      <c r="O260" s="223"/>
      <c r="P260" s="68"/>
      <c r="Q260" s="68"/>
      <c r="R260" s="68"/>
      <c r="S260" s="68"/>
      <c r="T260" s="68"/>
      <c r="U260" s="68"/>
      <c r="V260" s="68"/>
      <c r="W260" s="68"/>
      <c r="X260" s="69"/>
      <c r="Y260" s="32"/>
      <c r="Z260" s="32"/>
      <c r="AA260" s="32"/>
      <c r="AB260" s="32"/>
      <c r="AC260" s="32"/>
      <c r="AD260" s="32"/>
      <c r="AE260" s="32"/>
      <c r="AT260" s="16" t="s">
        <v>176</v>
      </c>
      <c r="AU260" s="16" t="s">
        <v>89</v>
      </c>
    </row>
    <row r="261" spans="1:65" s="2" customFormat="1" ht="24" customHeight="1">
      <c r="A261" s="32"/>
      <c r="B261" s="33"/>
      <c r="C261" s="246" t="s">
        <v>444</v>
      </c>
      <c r="D261" s="246" t="s">
        <v>330</v>
      </c>
      <c r="E261" s="247" t="s">
        <v>445</v>
      </c>
      <c r="F261" s="248" t="s">
        <v>446</v>
      </c>
      <c r="G261" s="249" t="s">
        <v>193</v>
      </c>
      <c r="H261" s="250">
        <v>2</v>
      </c>
      <c r="I261" s="251"/>
      <c r="J261" s="252"/>
      <c r="K261" s="253">
        <f>ROUND(P261*H261,2)</f>
        <v>0</v>
      </c>
      <c r="L261" s="248" t="s">
        <v>173</v>
      </c>
      <c r="M261" s="254"/>
      <c r="N261" s="255" t="s">
        <v>1</v>
      </c>
      <c r="O261" s="214" t="s">
        <v>42</v>
      </c>
      <c r="P261" s="215">
        <f>I261+J261</f>
        <v>0</v>
      </c>
      <c r="Q261" s="215">
        <f>ROUND(I261*H261,2)</f>
        <v>0</v>
      </c>
      <c r="R261" s="215">
        <f>ROUND(J261*H261,2)</f>
        <v>0</v>
      </c>
      <c r="S261" s="68"/>
      <c r="T261" s="216">
        <f>S261*H261</f>
        <v>0</v>
      </c>
      <c r="U261" s="216">
        <v>0</v>
      </c>
      <c r="V261" s="216">
        <f>U261*H261</f>
        <v>0</v>
      </c>
      <c r="W261" s="216">
        <v>0</v>
      </c>
      <c r="X261" s="217">
        <f>W261*H261</f>
        <v>0</v>
      </c>
      <c r="Y261" s="32"/>
      <c r="Z261" s="32"/>
      <c r="AA261" s="32"/>
      <c r="AB261" s="32"/>
      <c r="AC261" s="32"/>
      <c r="AD261" s="32"/>
      <c r="AE261" s="32"/>
      <c r="AR261" s="218" t="s">
        <v>217</v>
      </c>
      <c r="AT261" s="218" t="s">
        <v>330</v>
      </c>
      <c r="AU261" s="218" t="s">
        <v>89</v>
      </c>
      <c r="AY261" s="16" t="s">
        <v>166</v>
      </c>
      <c r="BE261" s="219">
        <f>IF(O261="základní",K261,0)</f>
        <v>0</v>
      </c>
      <c r="BF261" s="219">
        <f>IF(O261="snížená",K261,0)</f>
        <v>0</v>
      </c>
      <c r="BG261" s="219">
        <f>IF(O261="zákl. přenesená",K261,0)</f>
        <v>0</v>
      </c>
      <c r="BH261" s="219">
        <f>IF(O261="sníž. přenesená",K261,0)</f>
        <v>0</v>
      </c>
      <c r="BI261" s="219">
        <f>IF(O261="nulová",K261,0)</f>
        <v>0</v>
      </c>
      <c r="BJ261" s="16" t="s">
        <v>87</v>
      </c>
      <c r="BK261" s="219">
        <f>ROUND(P261*H261,2)</f>
        <v>0</v>
      </c>
      <c r="BL261" s="16" t="s">
        <v>174</v>
      </c>
      <c r="BM261" s="218" t="s">
        <v>447</v>
      </c>
    </row>
    <row r="262" spans="1:65" s="2" customFormat="1" ht="11.25">
      <c r="A262" s="32"/>
      <c r="B262" s="33"/>
      <c r="C262" s="34"/>
      <c r="D262" s="220" t="s">
        <v>176</v>
      </c>
      <c r="E262" s="34"/>
      <c r="F262" s="221" t="s">
        <v>446</v>
      </c>
      <c r="G262" s="34"/>
      <c r="H262" s="34"/>
      <c r="I262" s="113"/>
      <c r="J262" s="113"/>
      <c r="K262" s="34"/>
      <c r="L262" s="34"/>
      <c r="M262" s="37"/>
      <c r="N262" s="222"/>
      <c r="O262" s="223"/>
      <c r="P262" s="68"/>
      <c r="Q262" s="68"/>
      <c r="R262" s="68"/>
      <c r="S262" s="68"/>
      <c r="T262" s="68"/>
      <c r="U262" s="68"/>
      <c r="V262" s="68"/>
      <c r="W262" s="68"/>
      <c r="X262" s="69"/>
      <c r="Y262" s="32"/>
      <c r="Z262" s="32"/>
      <c r="AA262" s="32"/>
      <c r="AB262" s="32"/>
      <c r="AC262" s="32"/>
      <c r="AD262" s="32"/>
      <c r="AE262" s="32"/>
      <c r="AT262" s="16" t="s">
        <v>176</v>
      </c>
      <c r="AU262" s="16" t="s">
        <v>89</v>
      </c>
    </row>
    <row r="263" spans="1:65" s="2" customFormat="1" ht="24" customHeight="1">
      <c r="A263" s="32"/>
      <c r="B263" s="33"/>
      <c r="C263" s="246" t="s">
        <v>448</v>
      </c>
      <c r="D263" s="246" t="s">
        <v>330</v>
      </c>
      <c r="E263" s="247" t="s">
        <v>449</v>
      </c>
      <c r="F263" s="248" t="s">
        <v>450</v>
      </c>
      <c r="G263" s="249" t="s">
        <v>193</v>
      </c>
      <c r="H263" s="250">
        <v>1</v>
      </c>
      <c r="I263" s="251"/>
      <c r="J263" s="252"/>
      <c r="K263" s="253">
        <f>ROUND(P263*H263,2)</f>
        <v>0</v>
      </c>
      <c r="L263" s="248" t="s">
        <v>173</v>
      </c>
      <c r="M263" s="254"/>
      <c r="N263" s="255" t="s">
        <v>1</v>
      </c>
      <c r="O263" s="214" t="s">
        <v>42</v>
      </c>
      <c r="P263" s="215">
        <f>I263+J263</f>
        <v>0</v>
      </c>
      <c r="Q263" s="215">
        <f>ROUND(I263*H263,2)</f>
        <v>0</v>
      </c>
      <c r="R263" s="215">
        <f>ROUND(J263*H263,2)</f>
        <v>0</v>
      </c>
      <c r="S263" s="68"/>
      <c r="T263" s="216">
        <f>S263*H263</f>
        <v>0</v>
      </c>
      <c r="U263" s="216">
        <v>0</v>
      </c>
      <c r="V263" s="216">
        <f>U263*H263</f>
        <v>0</v>
      </c>
      <c r="W263" s="216">
        <v>0</v>
      </c>
      <c r="X263" s="217">
        <f>W263*H263</f>
        <v>0</v>
      </c>
      <c r="Y263" s="32"/>
      <c r="Z263" s="32"/>
      <c r="AA263" s="32"/>
      <c r="AB263" s="32"/>
      <c r="AC263" s="32"/>
      <c r="AD263" s="32"/>
      <c r="AE263" s="32"/>
      <c r="AR263" s="218" t="s">
        <v>217</v>
      </c>
      <c r="AT263" s="218" t="s">
        <v>330</v>
      </c>
      <c r="AU263" s="218" t="s">
        <v>89</v>
      </c>
      <c r="AY263" s="16" t="s">
        <v>166</v>
      </c>
      <c r="BE263" s="219">
        <f>IF(O263="základní",K263,0)</f>
        <v>0</v>
      </c>
      <c r="BF263" s="219">
        <f>IF(O263="snížená",K263,0)</f>
        <v>0</v>
      </c>
      <c r="BG263" s="219">
        <f>IF(O263="zákl. přenesená",K263,0)</f>
        <v>0</v>
      </c>
      <c r="BH263" s="219">
        <f>IF(O263="sníž. přenesená",K263,0)</f>
        <v>0</v>
      </c>
      <c r="BI263" s="219">
        <f>IF(O263="nulová",K263,0)</f>
        <v>0</v>
      </c>
      <c r="BJ263" s="16" t="s">
        <v>87</v>
      </c>
      <c r="BK263" s="219">
        <f>ROUND(P263*H263,2)</f>
        <v>0</v>
      </c>
      <c r="BL263" s="16" t="s">
        <v>174</v>
      </c>
      <c r="BM263" s="218" t="s">
        <v>451</v>
      </c>
    </row>
    <row r="264" spans="1:65" s="2" customFormat="1" ht="11.25">
      <c r="A264" s="32"/>
      <c r="B264" s="33"/>
      <c r="C264" s="34"/>
      <c r="D264" s="220" t="s">
        <v>176</v>
      </c>
      <c r="E264" s="34"/>
      <c r="F264" s="221" t="s">
        <v>450</v>
      </c>
      <c r="G264" s="34"/>
      <c r="H264" s="34"/>
      <c r="I264" s="113"/>
      <c r="J264" s="113"/>
      <c r="K264" s="34"/>
      <c r="L264" s="34"/>
      <c r="M264" s="37"/>
      <c r="N264" s="222"/>
      <c r="O264" s="223"/>
      <c r="P264" s="68"/>
      <c r="Q264" s="68"/>
      <c r="R264" s="68"/>
      <c r="S264" s="68"/>
      <c r="T264" s="68"/>
      <c r="U264" s="68"/>
      <c r="V264" s="68"/>
      <c r="W264" s="68"/>
      <c r="X264" s="69"/>
      <c r="Y264" s="32"/>
      <c r="Z264" s="32"/>
      <c r="AA264" s="32"/>
      <c r="AB264" s="32"/>
      <c r="AC264" s="32"/>
      <c r="AD264" s="32"/>
      <c r="AE264" s="32"/>
      <c r="AT264" s="16" t="s">
        <v>176</v>
      </c>
      <c r="AU264" s="16" t="s">
        <v>89</v>
      </c>
    </row>
    <row r="265" spans="1:65" s="2" customFormat="1" ht="16.5" customHeight="1">
      <c r="A265" s="32"/>
      <c r="B265" s="33"/>
      <c r="C265" s="246" t="s">
        <v>452</v>
      </c>
      <c r="D265" s="246" t="s">
        <v>330</v>
      </c>
      <c r="E265" s="247" t="s">
        <v>453</v>
      </c>
      <c r="F265" s="248" t="s">
        <v>454</v>
      </c>
      <c r="G265" s="249" t="s">
        <v>198</v>
      </c>
      <c r="H265" s="250">
        <v>2</v>
      </c>
      <c r="I265" s="251"/>
      <c r="J265" s="252"/>
      <c r="K265" s="253">
        <f>ROUND(P265*H265,2)</f>
        <v>0</v>
      </c>
      <c r="L265" s="248" t="s">
        <v>1</v>
      </c>
      <c r="M265" s="254"/>
      <c r="N265" s="255" t="s">
        <v>1</v>
      </c>
      <c r="O265" s="214" t="s">
        <v>42</v>
      </c>
      <c r="P265" s="215">
        <f>I265+J265</f>
        <v>0</v>
      </c>
      <c r="Q265" s="215">
        <f>ROUND(I265*H265,2)</f>
        <v>0</v>
      </c>
      <c r="R265" s="215">
        <f>ROUND(J265*H265,2)</f>
        <v>0</v>
      </c>
      <c r="S265" s="68"/>
      <c r="T265" s="216">
        <f>S265*H265</f>
        <v>0</v>
      </c>
      <c r="U265" s="216">
        <v>1</v>
      </c>
      <c r="V265" s="216">
        <f>U265*H265</f>
        <v>2</v>
      </c>
      <c r="W265" s="216">
        <v>0</v>
      </c>
      <c r="X265" s="217">
        <f>W265*H265</f>
        <v>0</v>
      </c>
      <c r="Y265" s="32"/>
      <c r="Z265" s="32"/>
      <c r="AA265" s="32"/>
      <c r="AB265" s="32"/>
      <c r="AC265" s="32"/>
      <c r="AD265" s="32"/>
      <c r="AE265" s="32"/>
      <c r="AR265" s="218" t="s">
        <v>217</v>
      </c>
      <c r="AT265" s="218" t="s">
        <v>330</v>
      </c>
      <c r="AU265" s="218" t="s">
        <v>89</v>
      </c>
      <c r="AY265" s="16" t="s">
        <v>166</v>
      </c>
      <c r="BE265" s="219">
        <f>IF(O265="základní",K265,0)</f>
        <v>0</v>
      </c>
      <c r="BF265" s="219">
        <f>IF(O265="snížená",K265,0)</f>
        <v>0</v>
      </c>
      <c r="BG265" s="219">
        <f>IF(O265="zákl. přenesená",K265,0)</f>
        <v>0</v>
      </c>
      <c r="BH265" s="219">
        <f>IF(O265="sníž. přenesená",K265,0)</f>
        <v>0</v>
      </c>
      <c r="BI265" s="219">
        <f>IF(O265="nulová",K265,0)</f>
        <v>0</v>
      </c>
      <c r="BJ265" s="16" t="s">
        <v>87</v>
      </c>
      <c r="BK265" s="219">
        <f>ROUND(P265*H265,2)</f>
        <v>0</v>
      </c>
      <c r="BL265" s="16" t="s">
        <v>174</v>
      </c>
      <c r="BM265" s="218" t="s">
        <v>455</v>
      </c>
    </row>
    <row r="266" spans="1:65" s="2" customFormat="1" ht="11.25">
      <c r="A266" s="32"/>
      <c r="B266" s="33"/>
      <c r="C266" s="34"/>
      <c r="D266" s="220" t="s">
        <v>176</v>
      </c>
      <c r="E266" s="34"/>
      <c r="F266" s="221" t="s">
        <v>456</v>
      </c>
      <c r="G266" s="34"/>
      <c r="H266" s="34"/>
      <c r="I266" s="113"/>
      <c r="J266" s="113"/>
      <c r="K266" s="34"/>
      <c r="L266" s="34"/>
      <c r="M266" s="37"/>
      <c r="N266" s="222"/>
      <c r="O266" s="223"/>
      <c r="P266" s="68"/>
      <c r="Q266" s="68"/>
      <c r="R266" s="68"/>
      <c r="S266" s="68"/>
      <c r="T266" s="68"/>
      <c r="U266" s="68"/>
      <c r="V266" s="68"/>
      <c r="W266" s="68"/>
      <c r="X266" s="69"/>
      <c r="Y266" s="32"/>
      <c r="Z266" s="32"/>
      <c r="AA266" s="32"/>
      <c r="AB266" s="32"/>
      <c r="AC266" s="32"/>
      <c r="AD266" s="32"/>
      <c r="AE266" s="32"/>
      <c r="AT266" s="16" t="s">
        <v>176</v>
      </c>
      <c r="AU266" s="16" t="s">
        <v>89</v>
      </c>
    </row>
    <row r="267" spans="1:65" s="12" customFormat="1" ht="25.9" customHeight="1">
      <c r="B267" s="189"/>
      <c r="C267" s="190"/>
      <c r="D267" s="191" t="s">
        <v>78</v>
      </c>
      <c r="E267" s="192" t="s">
        <v>457</v>
      </c>
      <c r="F267" s="192" t="s">
        <v>458</v>
      </c>
      <c r="G267" s="190"/>
      <c r="H267" s="190"/>
      <c r="I267" s="193"/>
      <c r="J267" s="193"/>
      <c r="K267" s="194">
        <f>BK267</f>
        <v>0</v>
      </c>
      <c r="L267" s="190"/>
      <c r="M267" s="195"/>
      <c r="N267" s="196"/>
      <c r="O267" s="197"/>
      <c r="P267" s="197"/>
      <c r="Q267" s="198">
        <f>SUM(Q268:Q301)</f>
        <v>0</v>
      </c>
      <c r="R267" s="198">
        <f>SUM(R268:R301)</f>
        <v>0</v>
      </c>
      <c r="S267" s="197"/>
      <c r="T267" s="199">
        <f>SUM(T268:T301)</f>
        <v>0</v>
      </c>
      <c r="U267" s="197"/>
      <c r="V267" s="199">
        <f>SUM(V268:V301)</f>
        <v>0</v>
      </c>
      <c r="W267" s="197"/>
      <c r="X267" s="200">
        <f>SUM(X268:X301)</f>
        <v>0</v>
      </c>
      <c r="AR267" s="201" t="s">
        <v>174</v>
      </c>
      <c r="AT267" s="202" t="s">
        <v>78</v>
      </c>
      <c r="AU267" s="202" t="s">
        <v>79</v>
      </c>
      <c r="AY267" s="201" t="s">
        <v>166</v>
      </c>
      <c r="BK267" s="203">
        <f>SUM(BK268:BK301)</f>
        <v>0</v>
      </c>
    </row>
    <row r="268" spans="1:65" s="2" customFormat="1" ht="24" customHeight="1">
      <c r="A268" s="32"/>
      <c r="B268" s="33"/>
      <c r="C268" s="206" t="s">
        <v>459</v>
      </c>
      <c r="D268" s="206" t="s">
        <v>169</v>
      </c>
      <c r="E268" s="207" t="s">
        <v>460</v>
      </c>
      <c r="F268" s="208" t="s">
        <v>461</v>
      </c>
      <c r="G268" s="209" t="s">
        <v>198</v>
      </c>
      <c r="H268" s="210">
        <v>18.899999999999999</v>
      </c>
      <c r="I268" s="211"/>
      <c r="J268" s="211"/>
      <c r="K268" s="212">
        <f>ROUND(P268*H268,2)</f>
        <v>0</v>
      </c>
      <c r="L268" s="208" t="s">
        <v>173</v>
      </c>
      <c r="M268" s="37"/>
      <c r="N268" s="213" t="s">
        <v>1</v>
      </c>
      <c r="O268" s="214" t="s">
        <v>42</v>
      </c>
      <c r="P268" s="215">
        <f>I268+J268</f>
        <v>0</v>
      </c>
      <c r="Q268" s="215">
        <f>ROUND(I268*H268,2)</f>
        <v>0</v>
      </c>
      <c r="R268" s="215">
        <f>ROUND(J268*H268,2)</f>
        <v>0</v>
      </c>
      <c r="S268" s="68"/>
      <c r="T268" s="216">
        <f>S268*H268</f>
        <v>0</v>
      </c>
      <c r="U268" s="216">
        <v>0</v>
      </c>
      <c r="V268" s="216">
        <f>U268*H268</f>
        <v>0</v>
      </c>
      <c r="W268" s="216">
        <v>0</v>
      </c>
      <c r="X268" s="217">
        <f>W268*H268</f>
        <v>0</v>
      </c>
      <c r="Y268" s="32"/>
      <c r="Z268" s="32"/>
      <c r="AA268" s="32"/>
      <c r="AB268" s="32"/>
      <c r="AC268" s="32"/>
      <c r="AD268" s="32"/>
      <c r="AE268" s="32"/>
      <c r="AR268" s="218" t="s">
        <v>462</v>
      </c>
      <c r="AT268" s="218" t="s">
        <v>169</v>
      </c>
      <c r="AU268" s="218" t="s">
        <v>87</v>
      </c>
      <c r="AY268" s="16" t="s">
        <v>166</v>
      </c>
      <c r="BE268" s="219">
        <f>IF(O268="základní",K268,0)</f>
        <v>0</v>
      </c>
      <c r="BF268" s="219">
        <f>IF(O268="snížená",K268,0)</f>
        <v>0</v>
      </c>
      <c r="BG268" s="219">
        <f>IF(O268="zákl. přenesená",K268,0)</f>
        <v>0</v>
      </c>
      <c r="BH268" s="219">
        <f>IF(O268="sníž. přenesená",K268,0)</f>
        <v>0</v>
      </c>
      <c r="BI268" s="219">
        <f>IF(O268="nulová",K268,0)</f>
        <v>0</v>
      </c>
      <c r="BJ268" s="16" t="s">
        <v>87</v>
      </c>
      <c r="BK268" s="219">
        <f>ROUND(P268*H268,2)</f>
        <v>0</v>
      </c>
      <c r="BL268" s="16" t="s">
        <v>462</v>
      </c>
      <c r="BM268" s="218" t="s">
        <v>463</v>
      </c>
    </row>
    <row r="269" spans="1:65" s="2" customFormat="1" ht="48.75">
      <c r="A269" s="32"/>
      <c r="B269" s="33"/>
      <c r="C269" s="34"/>
      <c r="D269" s="220" t="s">
        <v>176</v>
      </c>
      <c r="E269" s="34"/>
      <c r="F269" s="221" t="s">
        <v>464</v>
      </c>
      <c r="G269" s="34"/>
      <c r="H269" s="34"/>
      <c r="I269" s="113"/>
      <c r="J269" s="113"/>
      <c r="K269" s="34"/>
      <c r="L269" s="34"/>
      <c r="M269" s="37"/>
      <c r="N269" s="222"/>
      <c r="O269" s="223"/>
      <c r="P269" s="68"/>
      <c r="Q269" s="68"/>
      <c r="R269" s="68"/>
      <c r="S269" s="68"/>
      <c r="T269" s="68"/>
      <c r="U269" s="68"/>
      <c r="V269" s="68"/>
      <c r="W269" s="68"/>
      <c r="X269" s="69"/>
      <c r="Y269" s="32"/>
      <c r="Z269" s="32"/>
      <c r="AA269" s="32"/>
      <c r="AB269" s="32"/>
      <c r="AC269" s="32"/>
      <c r="AD269" s="32"/>
      <c r="AE269" s="32"/>
      <c r="AT269" s="16" t="s">
        <v>176</v>
      </c>
      <c r="AU269" s="16" t="s">
        <v>87</v>
      </c>
    </row>
    <row r="270" spans="1:65" s="13" customFormat="1" ht="11.25">
      <c r="B270" s="224"/>
      <c r="C270" s="225"/>
      <c r="D270" s="220" t="s">
        <v>178</v>
      </c>
      <c r="E270" s="226" t="s">
        <v>1</v>
      </c>
      <c r="F270" s="227" t="s">
        <v>465</v>
      </c>
      <c r="G270" s="225"/>
      <c r="H270" s="228">
        <v>18.899999999999999</v>
      </c>
      <c r="I270" s="229"/>
      <c r="J270" s="229"/>
      <c r="K270" s="225"/>
      <c r="L270" s="225"/>
      <c r="M270" s="230"/>
      <c r="N270" s="231"/>
      <c r="O270" s="232"/>
      <c r="P270" s="232"/>
      <c r="Q270" s="232"/>
      <c r="R270" s="232"/>
      <c r="S270" s="232"/>
      <c r="T270" s="232"/>
      <c r="U270" s="232"/>
      <c r="V270" s="232"/>
      <c r="W270" s="232"/>
      <c r="X270" s="233"/>
      <c r="AT270" s="234" t="s">
        <v>178</v>
      </c>
      <c r="AU270" s="234" t="s">
        <v>87</v>
      </c>
      <c r="AV270" s="13" t="s">
        <v>89</v>
      </c>
      <c r="AW270" s="13" t="s">
        <v>5</v>
      </c>
      <c r="AX270" s="13" t="s">
        <v>87</v>
      </c>
      <c r="AY270" s="234" t="s">
        <v>166</v>
      </c>
    </row>
    <row r="271" spans="1:65" s="2" customFormat="1" ht="36" customHeight="1">
      <c r="A271" s="32"/>
      <c r="B271" s="33"/>
      <c r="C271" s="206" t="s">
        <v>466</v>
      </c>
      <c r="D271" s="206" t="s">
        <v>169</v>
      </c>
      <c r="E271" s="207" t="s">
        <v>467</v>
      </c>
      <c r="F271" s="208" t="s">
        <v>468</v>
      </c>
      <c r="G271" s="209" t="s">
        <v>198</v>
      </c>
      <c r="H271" s="210">
        <v>9.4499999999999993</v>
      </c>
      <c r="I271" s="211"/>
      <c r="J271" s="211"/>
      <c r="K271" s="212">
        <f>ROUND(P271*H271,2)</f>
        <v>0</v>
      </c>
      <c r="L271" s="208" t="s">
        <v>173</v>
      </c>
      <c r="M271" s="37"/>
      <c r="N271" s="213" t="s">
        <v>1</v>
      </c>
      <c r="O271" s="214" t="s">
        <v>42</v>
      </c>
      <c r="P271" s="215">
        <f>I271+J271</f>
        <v>0</v>
      </c>
      <c r="Q271" s="215">
        <f>ROUND(I271*H271,2)</f>
        <v>0</v>
      </c>
      <c r="R271" s="215">
        <f>ROUND(J271*H271,2)</f>
        <v>0</v>
      </c>
      <c r="S271" s="68"/>
      <c r="T271" s="216">
        <f>S271*H271</f>
        <v>0</v>
      </c>
      <c r="U271" s="216">
        <v>0</v>
      </c>
      <c r="V271" s="216">
        <f>U271*H271</f>
        <v>0</v>
      </c>
      <c r="W271" s="216">
        <v>0</v>
      </c>
      <c r="X271" s="217">
        <f>W271*H271</f>
        <v>0</v>
      </c>
      <c r="Y271" s="32"/>
      <c r="Z271" s="32"/>
      <c r="AA271" s="32"/>
      <c r="AB271" s="32"/>
      <c r="AC271" s="32"/>
      <c r="AD271" s="32"/>
      <c r="AE271" s="32"/>
      <c r="AR271" s="218" t="s">
        <v>462</v>
      </c>
      <c r="AT271" s="218" t="s">
        <v>169</v>
      </c>
      <c r="AU271" s="218" t="s">
        <v>87</v>
      </c>
      <c r="AY271" s="16" t="s">
        <v>166</v>
      </c>
      <c r="BE271" s="219">
        <f>IF(O271="základní",K271,0)</f>
        <v>0</v>
      </c>
      <c r="BF271" s="219">
        <f>IF(O271="snížená",K271,0)</f>
        <v>0</v>
      </c>
      <c r="BG271" s="219">
        <f>IF(O271="zákl. přenesená",K271,0)</f>
        <v>0</v>
      </c>
      <c r="BH271" s="219">
        <f>IF(O271="sníž. přenesená",K271,0)</f>
        <v>0</v>
      </c>
      <c r="BI271" s="219">
        <f>IF(O271="nulová",K271,0)</f>
        <v>0</v>
      </c>
      <c r="BJ271" s="16" t="s">
        <v>87</v>
      </c>
      <c r="BK271" s="219">
        <f>ROUND(P271*H271,2)</f>
        <v>0</v>
      </c>
      <c r="BL271" s="16" t="s">
        <v>462</v>
      </c>
      <c r="BM271" s="218" t="s">
        <v>469</v>
      </c>
    </row>
    <row r="272" spans="1:65" s="2" customFormat="1" ht="117">
      <c r="A272" s="32"/>
      <c r="B272" s="33"/>
      <c r="C272" s="34"/>
      <c r="D272" s="220" t="s">
        <v>176</v>
      </c>
      <c r="E272" s="34"/>
      <c r="F272" s="221" t="s">
        <v>470</v>
      </c>
      <c r="G272" s="34"/>
      <c r="H272" s="34"/>
      <c r="I272" s="113"/>
      <c r="J272" s="113"/>
      <c r="K272" s="34"/>
      <c r="L272" s="34"/>
      <c r="M272" s="37"/>
      <c r="N272" s="222"/>
      <c r="O272" s="223"/>
      <c r="P272" s="68"/>
      <c r="Q272" s="68"/>
      <c r="R272" s="68"/>
      <c r="S272" s="68"/>
      <c r="T272" s="68"/>
      <c r="U272" s="68"/>
      <c r="V272" s="68"/>
      <c r="W272" s="68"/>
      <c r="X272" s="69"/>
      <c r="Y272" s="32"/>
      <c r="Z272" s="32"/>
      <c r="AA272" s="32"/>
      <c r="AB272" s="32"/>
      <c r="AC272" s="32"/>
      <c r="AD272" s="32"/>
      <c r="AE272" s="32"/>
      <c r="AT272" s="16" t="s">
        <v>176</v>
      </c>
      <c r="AU272" s="16" t="s">
        <v>87</v>
      </c>
    </row>
    <row r="273" spans="1:65" s="13" customFormat="1" ht="11.25">
      <c r="B273" s="224"/>
      <c r="C273" s="225"/>
      <c r="D273" s="220" t="s">
        <v>178</v>
      </c>
      <c r="E273" s="226" t="s">
        <v>1</v>
      </c>
      <c r="F273" s="227" t="s">
        <v>471</v>
      </c>
      <c r="G273" s="225"/>
      <c r="H273" s="228">
        <v>9.4499999999999993</v>
      </c>
      <c r="I273" s="229"/>
      <c r="J273" s="229"/>
      <c r="K273" s="225"/>
      <c r="L273" s="225"/>
      <c r="M273" s="230"/>
      <c r="N273" s="231"/>
      <c r="O273" s="232"/>
      <c r="P273" s="232"/>
      <c r="Q273" s="232"/>
      <c r="R273" s="232"/>
      <c r="S273" s="232"/>
      <c r="T273" s="232"/>
      <c r="U273" s="232"/>
      <c r="V273" s="232"/>
      <c r="W273" s="232"/>
      <c r="X273" s="233"/>
      <c r="AT273" s="234" t="s">
        <v>178</v>
      </c>
      <c r="AU273" s="234" t="s">
        <v>87</v>
      </c>
      <c r="AV273" s="13" t="s">
        <v>89</v>
      </c>
      <c r="AW273" s="13" t="s">
        <v>5</v>
      </c>
      <c r="AX273" s="13" t="s">
        <v>87</v>
      </c>
      <c r="AY273" s="234" t="s">
        <v>166</v>
      </c>
    </row>
    <row r="274" spans="1:65" s="2" customFormat="1" ht="36" customHeight="1">
      <c r="A274" s="32"/>
      <c r="B274" s="33"/>
      <c r="C274" s="206" t="s">
        <v>472</v>
      </c>
      <c r="D274" s="206" t="s">
        <v>169</v>
      </c>
      <c r="E274" s="207" t="s">
        <v>473</v>
      </c>
      <c r="F274" s="208" t="s">
        <v>474</v>
      </c>
      <c r="G274" s="209" t="s">
        <v>198</v>
      </c>
      <c r="H274" s="210">
        <v>9.4499999999999993</v>
      </c>
      <c r="I274" s="211"/>
      <c r="J274" s="211"/>
      <c r="K274" s="212">
        <f>ROUND(P274*H274,2)</f>
        <v>0</v>
      </c>
      <c r="L274" s="208" t="s">
        <v>173</v>
      </c>
      <c r="M274" s="37"/>
      <c r="N274" s="213" t="s">
        <v>1</v>
      </c>
      <c r="O274" s="214" t="s">
        <v>42</v>
      </c>
      <c r="P274" s="215">
        <f>I274+J274</f>
        <v>0</v>
      </c>
      <c r="Q274" s="215">
        <f>ROUND(I274*H274,2)</f>
        <v>0</v>
      </c>
      <c r="R274" s="215">
        <f>ROUND(J274*H274,2)</f>
        <v>0</v>
      </c>
      <c r="S274" s="68"/>
      <c r="T274" s="216">
        <f>S274*H274</f>
        <v>0</v>
      </c>
      <c r="U274" s="216">
        <v>0</v>
      </c>
      <c r="V274" s="216">
        <f>U274*H274</f>
        <v>0</v>
      </c>
      <c r="W274" s="216">
        <v>0</v>
      </c>
      <c r="X274" s="217">
        <f>W274*H274</f>
        <v>0</v>
      </c>
      <c r="Y274" s="32"/>
      <c r="Z274" s="32"/>
      <c r="AA274" s="32"/>
      <c r="AB274" s="32"/>
      <c r="AC274" s="32"/>
      <c r="AD274" s="32"/>
      <c r="AE274" s="32"/>
      <c r="AR274" s="218" t="s">
        <v>462</v>
      </c>
      <c r="AT274" s="218" t="s">
        <v>169</v>
      </c>
      <c r="AU274" s="218" t="s">
        <v>87</v>
      </c>
      <c r="AY274" s="16" t="s">
        <v>166</v>
      </c>
      <c r="BE274" s="219">
        <f>IF(O274="základní",K274,0)</f>
        <v>0</v>
      </c>
      <c r="BF274" s="219">
        <f>IF(O274="snížená",K274,0)</f>
        <v>0</v>
      </c>
      <c r="BG274" s="219">
        <f>IF(O274="zákl. přenesená",K274,0)</f>
        <v>0</v>
      </c>
      <c r="BH274" s="219">
        <f>IF(O274="sníž. přenesená",K274,0)</f>
        <v>0</v>
      </c>
      <c r="BI274" s="219">
        <f>IF(O274="nulová",K274,0)</f>
        <v>0</v>
      </c>
      <c r="BJ274" s="16" t="s">
        <v>87</v>
      </c>
      <c r="BK274" s="219">
        <f>ROUND(P274*H274,2)</f>
        <v>0</v>
      </c>
      <c r="BL274" s="16" t="s">
        <v>462</v>
      </c>
      <c r="BM274" s="218" t="s">
        <v>475</v>
      </c>
    </row>
    <row r="275" spans="1:65" s="2" customFormat="1" ht="117">
      <c r="A275" s="32"/>
      <c r="B275" s="33"/>
      <c r="C275" s="34"/>
      <c r="D275" s="220" t="s">
        <v>176</v>
      </c>
      <c r="E275" s="34"/>
      <c r="F275" s="221" t="s">
        <v>476</v>
      </c>
      <c r="G275" s="34"/>
      <c r="H275" s="34"/>
      <c r="I275" s="113"/>
      <c r="J275" s="113"/>
      <c r="K275" s="34"/>
      <c r="L275" s="34"/>
      <c r="M275" s="37"/>
      <c r="N275" s="222"/>
      <c r="O275" s="223"/>
      <c r="P275" s="68"/>
      <c r="Q275" s="68"/>
      <c r="R275" s="68"/>
      <c r="S275" s="68"/>
      <c r="T275" s="68"/>
      <c r="U275" s="68"/>
      <c r="V275" s="68"/>
      <c r="W275" s="68"/>
      <c r="X275" s="69"/>
      <c r="Y275" s="32"/>
      <c r="Z275" s="32"/>
      <c r="AA275" s="32"/>
      <c r="AB275" s="32"/>
      <c r="AC275" s="32"/>
      <c r="AD275" s="32"/>
      <c r="AE275" s="32"/>
      <c r="AT275" s="16" t="s">
        <v>176</v>
      </c>
      <c r="AU275" s="16" t="s">
        <v>87</v>
      </c>
    </row>
    <row r="276" spans="1:65" s="13" customFormat="1" ht="11.25">
      <c r="B276" s="224"/>
      <c r="C276" s="225"/>
      <c r="D276" s="220" t="s">
        <v>178</v>
      </c>
      <c r="E276" s="226" t="s">
        <v>1</v>
      </c>
      <c r="F276" s="227" t="s">
        <v>471</v>
      </c>
      <c r="G276" s="225"/>
      <c r="H276" s="228">
        <v>9.4499999999999993</v>
      </c>
      <c r="I276" s="229"/>
      <c r="J276" s="229"/>
      <c r="K276" s="225"/>
      <c r="L276" s="225"/>
      <c r="M276" s="230"/>
      <c r="N276" s="231"/>
      <c r="O276" s="232"/>
      <c r="P276" s="232"/>
      <c r="Q276" s="232"/>
      <c r="R276" s="232"/>
      <c r="S276" s="232"/>
      <c r="T276" s="232"/>
      <c r="U276" s="232"/>
      <c r="V276" s="232"/>
      <c r="W276" s="232"/>
      <c r="X276" s="233"/>
      <c r="AT276" s="234" t="s">
        <v>178</v>
      </c>
      <c r="AU276" s="234" t="s">
        <v>87</v>
      </c>
      <c r="AV276" s="13" t="s">
        <v>89</v>
      </c>
      <c r="AW276" s="13" t="s">
        <v>5</v>
      </c>
      <c r="AX276" s="13" t="s">
        <v>87</v>
      </c>
      <c r="AY276" s="234" t="s">
        <v>166</v>
      </c>
    </row>
    <row r="277" spans="1:65" s="2" customFormat="1" ht="24" customHeight="1">
      <c r="A277" s="32"/>
      <c r="B277" s="33"/>
      <c r="C277" s="206" t="s">
        <v>477</v>
      </c>
      <c r="D277" s="206" t="s">
        <v>169</v>
      </c>
      <c r="E277" s="207" t="s">
        <v>478</v>
      </c>
      <c r="F277" s="208" t="s">
        <v>479</v>
      </c>
      <c r="G277" s="209" t="s">
        <v>198</v>
      </c>
      <c r="H277" s="210">
        <v>0.15</v>
      </c>
      <c r="I277" s="211"/>
      <c r="J277" s="211"/>
      <c r="K277" s="212">
        <f>ROUND(P277*H277,2)</f>
        <v>0</v>
      </c>
      <c r="L277" s="208" t="s">
        <v>173</v>
      </c>
      <c r="M277" s="37"/>
      <c r="N277" s="213" t="s">
        <v>1</v>
      </c>
      <c r="O277" s="214" t="s">
        <v>42</v>
      </c>
      <c r="P277" s="215">
        <f>I277+J277</f>
        <v>0</v>
      </c>
      <c r="Q277" s="215">
        <f>ROUND(I277*H277,2)</f>
        <v>0</v>
      </c>
      <c r="R277" s="215">
        <f>ROUND(J277*H277,2)</f>
        <v>0</v>
      </c>
      <c r="S277" s="68"/>
      <c r="T277" s="216">
        <f>S277*H277</f>
        <v>0</v>
      </c>
      <c r="U277" s="216">
        <v>0</v>
      </c>
      <c r="V277" s="216">
        <f>U277*H277</f>
        <v>0</v>
      </c>
      <c r="W277" s="216">
        <v>0</v>
      </c>
      <c r="X277" s="217">
        <f>W277*H277</f>
        <v>0</v>
      </c>
      <c r="Y277" s="32"/>
      <c r="Z277" s="32"/>
      <c r="AA277" s="32"/>
      <c r="AB277" s="32"/>
      <c r="AC277" s="32"/>
      <c r="AD277" s="32"/>
      <c r="AE277" s="32"/>
      <c r="AR277" s="218" t="s">
        <v>462</v>
      </c>
      <c r="AT277" s="218" t="s">
        <v>169</v>
      </c>
      <c r="AU277" s="218" t="s">
        <v>87</v>
      </c>
      <c r="AY277" s="16" t="s">
        <v>166</v>
      </c>
      <c r="BE277" s="219">
        <f>IF(O277="základní",K277,0)</f>
        <v>0</v>
      </c>
      <c r="BF277" s="219">
        <f>IF(O277="snížená",K277,0)</f>
        <v>0</v>
      </c>
      <c r="BG277" s="219">
        <f>IF(O277="zákl. přenesená",K277,0)</f>
        <v>0</v>
      </c>
      <c r="BH277" s="219">
        <f>IF(O277="sníž. přenesená",K277,0)</f>
        <v>0</v>
      </c>
      <c r="BI277" s="219">
        <f>IF(O277="nulová",K277,0)</f>
        <v>0</v>
      </c>
      <c r="BJ277" s="16" t="s">
        <v>87</v>
      </c>
      <c r="BK277" s="219">
        <f>ROUND(P277*H277,2)</f>
        <v>0</v>
      </c>
      <c r="BL277" s="16" t="s">
        <v>462</v>
      </c>
      <c r="BM277" s="218" t="s">
        <v>480</v>
      </c>
    </row>
    <row r="278" spans="1:65" s="2" customFormat="1" ht="48.75">
      <c r="A278" s="32"/>
      <c r="B278" s="33"/>
      <c r="C278" s="34"/>
      <c r="D278" s="220" t="s">
        <v>176</v>
      </c>
      <c r="E278" s="34"/>
      <c r="F278" s="221" t="s">
        <v>481</v>
      </c>
      <c r="G278" s="34"/>
      <c r="H278" s="34"/>
      <c r="I278" s="113"/>
      <c r="J278" s="113"/>
      <c r="K278" s="34"/>
      <c r="L278" s="34"/>
      <c r="M278" s="37"/>
      <c r="N278" s="222"/>
      <c r="O278" s="223"/>
      <c r="P278" s="68"/>
      <c r="Q278" s="68"/>
      <c r="R278" s="68"/>
      <c r="S278" s="68"/>
      <c r="T278" s="68"/>
      <c r="U278" s="68"/>
      <c r="V278" s="68"/>
      <c r="W278" s="68"/>
      <c r="X278" s="69"/>
      <c r="Y278" s="32"/>
      <c r="Z278" s="32"/>
      <c r="AA278" s="32"/>
      <c r="AB278" s="32"/>
      <c r="AC278" s="32"/>
      <c r="AD278" s="32"/>
      <c r="AE278" s="32"/>
      <c r="AT278" s="16" t="s">
        <v>176</v>
      </c>
      <c r="AU278" s="16" t="s">
        <v>87</v>
      </c>
    </row>
    <row r="279" spans="1:65" s="2" customFormat="1" ht="24" customHeight="1">
      <c r="A279" s="32"/>
      <c r="B279" s="33"/>
      <c r="C279" s="206" t="s">
        <v>482</v>
      </c>
      <c r="D279" s="206" t="s">
        <v>169</v>
      </c>
      <c r="E279" s="207" t="s">
        <v>483</v>
      </c>
      <c r="F279" s="208" t="s">
        <v>484</v>
      </c>
      <c r="G279" s="209" t="s">
        <v>193</v>
      </c>
      <c r="H279" s="210">
        <v>1</v>
      </c>
      <c r="I279" s="211"/>
      <c r="J279" s="211"/>
      <c r="K279" s="212">
        <f>ROUND(P279*H279,2)</f>
        <v>0</v>
      </c>
      <c r="L279" s="208" t="s">
        <v>173</v>
      </c>
      <c r="M279" s="37"/>
      <c r="N279" s="213" t="s">
        <v>1</v>
      </c>
      <c r="O279" s="214" t="s">
        <v>42</v>
      </c>
      <c r="P279" s="215">
        <f>I279+J279</f>
        <v>0</v>
      </c>
      <c r="Q279" s="215">
        <f>ROUND(I279*H279,2)</f>
        <v>0</v>
      </c>
      <c r="R279" s="215">
        <f>ROUND(J279*H279,2)</f>
        <v>0</v>
      </c>
      <c r="S279" s="68"/>
      <c r="T279" s="216">
        <f>S279*H279</f>
        <v>0</v>
      </c>
      <c r="U279" s="216">
        <v>0</v>
      </c>
      <c r="V279" s="216">
        <f>U279*H279</f>
        <v>0</v>
      </c>
      <c r="W279" s="216">
        <v>0</v>
      </c>
      <c r="X279" s="217">
        <f>W279*H279</f>
        <v>0</v>
      </c>
      <c r="Y279" s="32"/>
      <c r="Z279" s="32"/>
      <c r="AA279" s="32"/>
      <c r="AB279" s="32"/>
      <c r="AC279" s="32"/>
      <c r="AD279" s="32"/>
      <c r="AE279" s="32"/>
      <c r="AR279" s="218" t="s">
        <v>462</v>
      </c>
      <c r="AT279" s="218" t="s">
        <v>169</v>
      </c>
      <c r="AU279" s="218" t="s">
        <v>87</v>
      </c>
      <c r="AY279" s="16" t="s">
        <v>166</v>
      </c>
      <c r="BE279" s="219">
        <f>IF(O279="základní",K279,0)</f>
        <v>0</v>
      </c>
      <c r="BF279" s="219">
        <f>IF(O279="snížená",K279,0)</f>
        <v>0</v>
      </c>
      <c r="BG279" s="219">
        <f>IF(O279="zákl. přenesená",K279,0)</f>
        <v>0</v>
      </c>
      <c r="BH279" s="219">
        <f>IF(O279="sníž. přenesená",K279,0)</f>
        <v>0</v>
      </c>
      <c r="BI279" s="219">
        <f>IF(O279="nulová",K279,0)</f>
        <v>0</v>
      </c>
      <c r="BJ279" s="16" t="s">
        <v>87</v>
      </c>
      <c r="BK279" s="219">
        <f>ROUND(P279*H279,2)</f>
        <v>0</v>
      </c>
      <c r="BL279" s="16" t="s">
        <v>462</v>
      </c>
      <c r="BM279" s="218" t="s">
        <v>485</v>
      </c>
    </row>
    <row r="280" spans="1:65" s="2" customFormat="1" ht="117">
      <c r="A280" s="32"/>
      <c r="B280" s="33"/>
      <c r="C280" s="34"/>
      <c r="D280" s="220" t="s">
        <v>176</v>
      </c>
      <c r="E280" s="34"/>
      <c r="F280" s="221" t="s">
        <v>486</v>
      </c>
      <c r="G280" s="34"/>
      <c r="H280" s="34"/>
      <c r="I280" s="113"/>
      <c r="J280" s="113"/>
      <c r="K280" s="34"/>
      <c r="L280" s="34"/>
      <c r="M280" s="37"/>
      <c r="N280" s="222"/>
      <c r="O280" s="223"/>
      <c r="P280" s="68"/>
      <c r="Q280" s="68"/>
      <c r="R280" s="68"/>
      <c r="S280" s="68"/>
      <c r="T280" s="68"/>
      <c r="U280" s="68"/>
      <c r="V280" s="68"/>
      <c r="W280" s="68"/>
      <c r="X280" s="69"/>
      <c r="Y280" s="32"/>
      <c r="Z280" s="32"/>
      <c r="AA280" s="32"/>
      <c r="AB280" s="32"/>
      <c r="AC280" s="32"/>
      <c r="AD280" s="32"/>
      <c r="AE280" s="32"/>
      <c r="AT280" s="16" t="s">
        <v>176</v>
      </c>
      <c r="AU280" s="16" t="s">
        <v>87</v>
      </c>
    </row>
    <row r="281" spans="1:65" s="13" customFormat="1" ht="11.25">
      <c r="B281" s="224"/>
      <c r="C281" s="225"/>
      <c r="D281" s="220" t="s">
        <v>178</v>
      </c>
      <c r="E281" s="226" t="s">
        <v>1</v>
      </c>
      <c r="F281" s="227" t="s">
        <v>487</v>
      </c>
      <c r="G281" s="225"/>
      <c r="H281" s="228">
        <v>1</v>
      </c>
      <c r="I281" s="229"/>
      <c r="J281" s="229"/>
      <c r="K281" s="225"/>
      <c r="L281" s="225"/>
      <c r="M281" s="230"/>
      <c r="N281" s="231"/>
      <c r="O281" s="232"/>
      <c r="P281" s="232"/>
      <c r="Q281" s="232"/>
      <c r="R281" s="232"/>
      <c r="S281" s="232"/>
      <c r="T281" s="232"/>
      <c r="U281" s="232"/>
      <c r="V281" s="232"/>
      <c r="W281" s="232"/>
      <c r="X281" s="233"/>
      <c r="AT281" s="234" t="s">
        <v>178</v>
      </c>
      <c r="AU281" s="234" t="s">
        <v>87</v>
      </c>
      <c r="AV281" s="13" t="s">
        <v>89</v>
      </c>
      <c r="AW281" s="13" t="s">
        <v>5</v>
      </c>
      <c r="AX281" s="13" t="s">
        <v>87</v>
      </c>
      <c r="AY281" s="234" t="s">
        <v>166</v>
      </c>
    </row>
    <row r="282" spans="1:65" s="2" customFormat="1" ht="36" customHeight="1">
      <c r="A282" s="32"/>
      <c r="B282" s="33"/>
      <c r="C282" s="206" t="s">
        <v>488</v>
      </c>
      <c r="D282" s="206" t="s">
        <v>169</v>
      </c>
      <c r="E282" s="207" t="s">
        <v>489</v>
      </c>
      <c r="F282" s="208" t="s">
        <v>490</v>
      </c>
      <c r="G282" s="209" t="s">
        <v>198</v>
      </c>
      <c r="H282" s="210">
        <v>508.93799999999999</v>
      </c>
      <c r="I282" s="211"/>
      <c r="J282" s="211"/>
      <c r="K282" s="212">
        <f>ROUND(P282*H282,2)</f>
        <v>0</v>
      </c>
      <c r="L282" s="208" t="s">
        <v>173</v>
      </c>
      <c r="M282" s="37"/>
      <c r="N282" s="213" t="s">
        <v>1</v>
      </c>
      <c r="O282" s="214" t="s">
        <v>42</v>
      </c>
      <c r="P282" s="215">
        <f>I282+J282</f>
        <v>0</v>
      </c>
      <c r="Q282" s="215">
        <f>ROUND(I282*H282,2)</f>
        <v>0</v>
      </c>
      <c r="R282" s="215">
        <f>ROUND(J282*H282,2)</f>
        <v>0</v>
      </c>
      <c r="S282" s="68"/>
      <c r="T282" s="216">
        <f>S282*H282</f>
        <v>0</v>
      </c>
      <c r="U282" s="216">
        <v>0</v>
      </c>
      <c r="V282" s="216">
        <f>U282*H282</f>
        <v>0</v>
      </c>
      <c r="W282" s="216">
        <v>0</v>
      </c>
      <c r="X282" s="217">
        <f>W282*H282</f>
        <v>0</v>
      </c>
      <c r="Y282" s="32"/>
      <c r="Z282" s="32"/>
      <c r="AA282" s="32"/>
      <c r="AB282" s="32"/>
      <c r="AC282" s="32"/>
      <c r="AD282" s="32"/>
      <c r="AE282" s="32"/>
      <c r="AR282" s="218" t="s">
        <v>462</v>
      </c>
      <c r="AT282" s="218" t="s">
        <v>169</v>
      </c>
      <c r="AU282" s="218" t="s">
        <v>87</v>
      </c>
      <c r="AY282" s="16" t="s">
        <v>166</v>
      </c>
      <c r="BE282" s="219">
        <f>IF(O282="základní",K282,0)</f>
        <v>0</v>
      </c>
      <c r="BF282" s="219">
        <f>IF(O282="snížená",K282,0)</f>
        <v>0</v>
      </c>
      <c r="BG282" s="219">
        <f>IF(O282="zákl. přenesená",K282,0)</f>
        <v>0</v>
      </c>
      <c r="BH282" s="219">
        <f>IF(O282="sníž. přenesená",K282,0)</f>
        <v>0</v>
      </c>
      <c r="BI282" s="219">
        <f>IF(O282="nulová",K282,0)</f>
        <v>0</v>
      </c>
      <c r="BJ282" s="16" t="s">
        <v>87</v>
      </c>
      <c r="BK282" s="219">
        <f>ROUND(P282*H282,2)</f>
        <v>0</v>
      </c>
      <c r="BL282" s="16" t="s">
        <v>462</v>
      </c>
      <c r="BM282" s="218" t="s">
        <v>491</v>
      </c>
    </row>
    <row r="283" spans="1:65" s="2" customFormat="1" ht="117">
      <c r="A283" s="32"/>
      <c r="B283" s="33"/>
      <c r="C283" s="34"/>
      <c r="D283" s="220" t="s">
        <v>176</v>
      </c>
      <c r="E283" s="34"/>
      <c r="F283" s="221" t="s">
        <v>492</v>
      </c>
      <c r="G283" s="34"/>
      <c r="H283" s="34"/>
      <c r="I283" s="113"/>
      <c r="J283" s="113"/>
      <c r="K283" s="34"/>
      <c r="L283" s="34"/>
      <c r="M283" s="37"/>
      <c r="N283" s="222"/>
      <c r="O283" s="223"/>
      <c r="P283" s="68"/>
      <c r="Q283" s="68"/>
      <c r="R283" s="68"/>
      <c r="S283" s="68"/>
      <c r="T283" s="68"/>
      <c r="U283" s="68"/>
      <c r="V283" s="68"/>
      <c r="W283" s="68"/>
      <c r="X283" s="69"/>
      <c r="Y283" s="32"/>
      <c r="Z283" s="32"/>
      <c r="AA283" s="32"/>
      <c r="AB283" s="32"/>
      <c r="AC283" s="32"/>
      <c r="AD283" s="32"/>
      <c r="AE283" s="32"/>
      <c r="AT283" s="16" t="s">
        <v>176</v>
      </c>
      <c r="AU283" s="16" t="s">
        <v>87</v>
      </c>
    </row>
    <row r="284" spans="1:65" s="13" customFormat="1" ht="11.25">
      <c r="B284" s="224"/>
      <c r="C284" s="225"/>
      <c r="D284" s="220" t="s">
        <v>178</v>
      </c>
      <c r="E284" s="226" t="s">
        <v>1</v>
      </c>
      <c r="F284" s="227" t="s">
        <v>493</v>
      </c>
      <c r="G284" s="225"/>
      <c r="H284" s="228">
        <v>450.93799999999999</v>
      </c>
      <c r="I284" s="229"/>
      <c r="J284" s="229"/>
      <c r="K284" s="225"/>
      <c r="L284" s="225"/>
      <c r="M284" s="230"/>
      <c r="N284" s="231"/>
      <c r="O284" s="232"/>
      <c r="P284" s="232"/>
      <c r="Q284" s="232"/>
      <c r="R284" s="232"/>
      <c r="S284" s="232"/>
      <c r="T284" s="232"/>
      <c r="U284" s="232"/>
      <c r="V284" s="232"/>
      <c r="W284" s="232"/>
      <c r="X284" s="233"/>
      <c r="AT284" s="234" t="s">
        <v>178</v>
      </c>
      <c r="AU284" s="234" t="s">
        <v>87</v>
      </c>
      <c r="AV284" s="13" t="s">
        <v>89</v>
      </c>
      <c r="AW284" s="13" t="s">
        <v>5</v>
      </c>
      <c r="AX284" s="13" t="s">
        <v>79</v>
      </c>
      <c r="AY284" s="234" t="s">
        <v>166</v>
      </c>
    </row>
    <row r="285" spans="1:65" s="13" customFormat="1" ht="11.25">
      <c r="B285" s="224"/>
      <c r="C285" s="225"/>
      <c r="D285" s="220" t="s">
        <v>178</v>
      </c>
      <c r="E285" s="226" t="s">
        <v>1</v>
      </c>
      <c r="F285" s="227" t="s">
        <v>494</v>
      </c>
      <c r="G285" s="225"/>
      <c r="H285" s="228">
        <v>58</v>
      </c>
      <c r="I285" s="229"/>
      <c r="J285" s="229"/>
      <c r="K285" s="225"/>
      <c r="L285" s="225"/>
      <c r="M285" s="230"/>
      <c r="N285" s="231"/>
      <c r="O285" s="232"/>
      <c r="P285" s="232"/>
      <c r="Q285" s="232"/>
      <c r="R285" s="232"/>
      <c r="S285" s="232"/>
      <c r="T285" s="232"/>
      <c r="U285" s="232"/>
      <c r="V285" s="232"/>
      <c r="W285" s="232"/>
      <c r="X285" s="233"/>
      <c r="AT285" s="234" t="s">
        <v>178</v>
      </c>
      <c r="AU285" s="234" t="s">
        <v>87</v>
      </c>
      <c r="AV285" s="13" t="s">
        <v>89</v>
      </c>
      <c r="AW285" s="13" t="s">
        <v>5</v>
      </c>
      <c r="AX285" s="13" t="s">
        <v>79</v>
      </c>
      <c r="AY285" s="234" t="s">
        <v>166</v>
      </c>
    </row>
    <row r="286" spans="1:65" s="14" customFormat="1" ht="11.25">
      <c r="B286" s="235"/>
      <c r="C286" s="236"/>
      <c r="D286" s="220" t="s">
        <v>178</v>
      </c>
      <c r="E286" s="237" t="s">
        <v>1</v>
      </c>
      <c r="F286" s="238" t="s">
        <v>203</v>
      </c>
      <c r="G286" s="236"/>
      <c r="H286" s="239">
        <v>508.93799999999999</v>
      </c>
      <c r="I286" s="240"/>
      <c r="J286" s="240"/>
      <c r="K286" s="236"/>
      <c r="L286" s="236"/>
      <c r="M286" s="241"/>
      <c r="N286" s="242"/>
      <c r="O286" s="243"/>
      <c r="P286" s="243"/>
      <c r="Q286" s="243"/>
      <c r="R286" s="243"/>
      <c r="S286" s="243"/>
      <c r="T286" s="243"/>
      <c r="U286" s="243"/>
      <c r="V286" s="243"/>
      <c r="W286" s="243"/>
      <c r="X286" s="244"/>
      <c r="AT286" s="245" t="s">
        <v>178</v>
      </c>
      <c r="AU286" s="245" t="s">
        <v>87</v>
      </c>
      <c r="AV286" s="14" t="s">
        <v>174</v>
      </c>
      <c r="AW286" s="14" t="s">
        <v>5</v>
      </c>
      <c r="AX286" s="14" t="s">
        <v>87</v>
      </c>
      <c r="AY286" s="245" t="s">
        <v>166</v>
      </c>
    </row>
    <row r="287" spans="1:65" s="2" customFormat="1" ht="24" customHeight="1">
      <c r="A287" s="32"/>
      <c r="B287" s="33"/>
      <c r="C287" s="206" t="s">
        <v>495</v>
      </c>
      <c r="D287" s="206" t="s">
        <v>169</v>
      </c>
      <c r="E287" s="207" t="s">
        <v>496</v>
      </c>
      <c r="F287" s="208" t="s">
        <v>497</v>
      </c>
      <c r="G287" s="209" t="s">
        <v>198</v>
      </c>
      <c r="H287" s="210">
        <v>488.18599999999998</v>
      </c>
      <c r="I287" s="211"/>
      <c r="J287" s="211"/>
      <c r="K287" s="212">
        <f>ROUND(P287*H287,2)</f>
        <v>0</v>
      </c>
      <c r="L287" s="208" t="s">
        <v>173</v>
      </c>
      <c r="M287" s="37"/>
      <c r="N287" s="213" t="s">
        <v>1</v>
      </c>
      <c r="O287" s="214" t="s">
        <v>42</v>
      </c>
      <c r="P287" s="215">
        <f>I287+J287</f>
        <v>0</v>
      </c>
      <c r="Q287" s="215">
        <f>ROUND(I287*H287,2)</f>
        <v>0</v>
      </c>
      <c r="R287" s="215">
        <f>ROUND(J287*H287,2)</f>
        <v>0</v>
      </c>
      <c r="S287" s="68"/>
      <c r="T287" s="216">
        <f>S287*H287</f>
        <v>0</v>
      </c>
      <c r="U287" s="216">
        <v>0</v>
      </c>
      <c r="V287" s="216">
        <f>U287*H287</f>
        <v>0</v>
      </c>
      <c r="W287" s="216">
        <v>0</v>
      </c>
      <c r="X287" s="217">
        <f>W287*H287</f>
        <v>0</v>
      </c>
      <c r="Y287" s="32"/>
      <c r="Z287" s="32"/>
      <c r="AA287" s="32"/>
      <c r="AB287" s="32"/>
      <c r="AC287" s="32"/>
      <c r="AD287" s="32"/>
      <c r="AE287" s="32"/>
      <c r="AR287" s="218" t="s">
        <v>462</v>
      </c>
      <c r="AT287" s="218" t="s">
        <v>169</v>
      </c>
      <c r="AU287" s="218" t="s">
        <v>87</v>
      </c>
      <c r="AY287" s="16" t="s">
        <v>166</v>
      </c>
      <c r="BE287" s="219">
        <f>IF(O287="základní",K287,0)</f>
        <v>0</v>
      </c>
      <c r="BF287" s="219">
        <f>IF(O287="snížená",K287,0)</f>
        <v>0</v>
      </c>
      <c r="BG287" s="219">
        <f>IF(O287="zákl. přenesená",K287,0)</f>
        <v>0</v>
      </c>
      <c r="BH287" s="219">
        <f>IF(O287="sníž. přenesená",K287,0)</f>
        <v>0</v>
      </c>
      <c r="BI287" s="219">
        <f>IF(O287="nulová",K287,0)</f>
        <v>0</v>
      </c>
      <c r="BJ287" s="16" t="s">
        <v>87</v>
      </c>
      <c r="BK287" s="219">
        <f>ROUND(P287*H287,2)</f>
        <v>0</v>
      </c>
      <c r="BL287" s="16" t="s">
        <v>462</v>
      </c>
      <c r="BM287" s="218" t="s">
        <v>498</v>
      </c>
    </row>
    <row r="288" spans="1:65" s="2" customFormat="1" ht="117">
      <c r="A288" s="32"/>
      <c r="B288" s="33"/>
      <c r="C288" s="34"/>
      <c r="D288" s="220" t="s">
        <v>176</v>
      </c>
      <c r="E288" s="34"/>
      <c r="F288" s="221" t="s">
        <v>499</v>
      </c>
      <c r="G288" s="34"/>
      <c r="H288" s="34"/>
      <c r="I288" s="113"/>
      <c r="J288" s="113"/>
      <c r="K288" s="34"/>
      <c r="L288" s="34"/>
      <c r="M288" s="37"/>
      <c r="N288" s="222"/>
      <c r="O288" s="223"/>
      <c r="P288" s="68"/>
      <c r="Q288" s="68"/>
      <c r="R288" s="68"/>
      <c r="S288" s="68"/>
      <c r="T288" s="68"/>
      <c r="U288" s="68"/>
      <c r="V288" s="68"/>
      <c r="W288" s="68"/>
      <c r="X288" s="69"/>
      <c r="Y288" s="32"/>
      <c r="Z288" s="32"/>
      <c r="AA288" s="32"/>
      <c r="AB288" s="32"/>
      <c r="AC288" s="32"/>
      <c r="AD288" s="32"/>
      <c r="AE288" s="32"/>
      <c r="AT288" s="16" t="s">
        <v>176</v>
      </c>
      <c r="AU288" s="16" t="s">
        <v>87</v>
      </c>
    </row>
    <row r="289" spans="1:65" s="13" customFormat="1" ht="11.25">
      <c r="B289" s="224"/>
      <c r="C289" s="225"/>
      <c r="D289" s="220" t="s">
        <v>178</v>
      </c>
      <c r="E289" s="226" t="s">
        <v>1</v>
      </c>
      <c r="F289" s="227" t="s">
        <v>500</v>
      </c>
      <c r="G289" s="225"/>
      <c r="H289" s="228">
        <v>488.18599999999998</v>
      </c>
      <c r="I289" s="229"/>
      <c r="J289" s="229"/>
      <c r="K289" s="225"/>
      <c r="L289" s="225"/>
      <c r="M289" s="230"/>
      <c r="N289" s="231"/>
      <c r="O289" s="232"/>
      <c r="P289" s="232"/>
      <c r="Q289" s="232"/>
      <c r="R289" s="232"/>
      <c r="S289" s="232"/>
      <c r="T289" s="232"/>
      <c r="U289" s="232"/>
      <c r="V289" s="232"/>
      <c r="W289" s="232"/>
      <c r="X289" s="233"/>
      <c r="AT289" s="234" t="s">
        <v>178</v>
      </c>
      <c r="AU289" s="234" t="s">
        <v>87</v>
      </c>
      <c r="AV289" s="13" t="s">
        <v>89</v>
      </c>
      <c r="AW289" s="13" t="s">
        <v>5</v>
      </c>
      <c r="AX289" s="13" t="s">
        <v>87</v>
      </c>
      <c r="AY289" s="234" t="s">
        <v>166</v>
      </c>
    </row>
    <row r="290" spans="1:65" s="2" customFormat="1" ht="36" customHeight="1">
      <c r="A290" s="32"/>
      <c r="B290" s="33"/>
      <c r="C290" s="206" t="s">
        <v>501</v>
      </c>
      <c r="D290" s="206" t="s">
        <v>169</v>
      </c>
      <c r="E290" s="207" t="s">
        <v>502</v>
      </c>
      <c r="F290" s="208" t="s">
        <v>503</v>
      </c>
      <c r="G290" s="209" t="s">
        <v>198</v>
      </c>
      <c r="H290" s="210">
        <v>25.521000000000001</v>
      </c>
      <c r="I290" s="211"/>
      <c r="J290" s="211"/>
      <c r="K290" s="212">
        <f>ROUND(P290*H290,2)</f>
        <v>0</v>
      </c>
      <c r="L290" s="208" t="s">
        <v>173</v>
      </c>
      <c r="M290" s="37"/>
      <c r="N290" s="213" t="s">
        <v>1</v>
      </c>
      <c r="O290" s="214" t="s">
        <v>42</v>
      </c>
      <c r="P290" s="215">
        <f>I290+J290</f>
        <v>0</v>
      </c>
      <c r="Q290" s="215">
        <f>ROUND(I290*H290,2)</f>
        <v>0</v>
      </c>
      <c r="R290" s="215">
        <f>ROUND(J290*H290,2)</f>
        <v>0</v>
      </c>
      <c r="S290" s="68"/>
      <c r="T290" s="216">
        <f>S290*H290</f>
        <v>0</v>
      </c>
      <c r="U290" s="216">
        <v>0</v>
      </c>
      <c r="V290" s="216">
        <f>U290*H290</f>
        <v>0</v>
      </c>
      <c r="W290" s="216">
        <v>0</v>
      </c>
      <c r="X290" s="217">
        <f>W290*H290</f>
        <v>0</v>
      </c>
      <c r="Y290" s="32"/>
      <c r="Z290" s="32"/>
      <c r="AA290" s="32"/>
      <c r="AB290" s="32"/>
      <c r="AC290" s="32"/>
      <c r="AD290" s="32"/>
      <c r="AE290" s="32"/>
      <c r="AR290" s="218" t="s">
        <v>462</v>
      </c>
      <c r="AT290" s="218" t="s">
        <v>169</v>
      </c>
      <c r="AU290" s="218" t="s">
        <v>87</v>
      </c>
      <c r="AY290" s="16" t="s">
        <v>166</v>
      </c>
      <c r="BE290" s="219">
        <f>IF(O290="základní",K290,0)</f>
        <v>0</v>
      </c>
      <c r="BF290" s="219">
        <f>IF(O290="snížená",K290,0)</f>
        <v>0</v>
      </c>
      <c r="BG290" s="219">
        <f>IF(O290="zákl. přenesená",K290,0)</f>
        <v>0</v>
      </c>
      <c r="BH290" s="219">
        <f>IF(O290="sníž. přenesená",K290,0)</f>
        <v>0</v>
      </c>
      <c r="BI290" s="219">
        <f>IF(O290="nulová",K290,0)</f>
        <v>0</v>
      </c>
      <c r="BJ290" s="16" t="s">
        <v>87</v>
      </c>
      <c r="BK290" s="219">
        <f>ROUND(P290*H290,2)</f>
        <v>0</v>
      </c>
      <c r="BL290" s="16" t="s">
        <v>462</v>
      </c>
      <c r="BM290" s="218" t="s">
        <v>504</v>
      </c>
    </row>
    <row r="291" spans="1:65" s="2" customFormat="1" ht="117">
      <c r="A291" s="32"/>
      <c r="B291" s="33"/>
      <c r="C291" s="34"/>
      <c r="D291" s="220" t="s">
        <v>176</v>
      </c>
      <c r="E291" s="34"/>
      <c r="F291" s="221" t="s">
        <v>505</v>
      </c>
      <c r="G291" s="34"/>
      <c r="H291" s="34"/>
      <c r="I291" s="113"/>
      <c r="J291" s="113"/>
      <c r="K291" s="34"/>
      <c r="L291" s="34"/>
      <c r="M291" s="37"/>
      <c r="N291" s="222"/>
      <c r="O291" s="223"/>
      <c r="P291" s="68"/>
      <c r="Q291" s="68"/>
      <c r="R291" s="68"/>
      <c r="S291" s="68"/>
      <c r="T291" s="68"/>
      <c r="U291" s="68"/>
      <c r="V291" s="68"/>
      <c r="W291" s="68"/>
      <c r="X291" s="69"/>
      <c r="Y291" s="32"/>
      <c r="Z291" s="32"/>
      <c r="AA291" s="32"/>
      <c r="AB291" s="32"/>
      <c r="AC291" s="32"/>
      <c r="AD291" s="32"/>
      <c r="AE291" s="32"/>
      <c r="AT291" s="16" t="s">
        <v>176</v>
      </c>
      <c r="AU291" s="16" t="s">
        <v>87</v>
      </c>
    </row>
    <row r="292" spans="1:65" s="13" customFormat="1" ht="11.25">
      <c r="B292" s="224"/>
      <c r="C292" s="225"/>
      <c r="D292" s="220" t="s">
        <v>178</v>
      </c>
      <c r="E292" s="226" t="s">
        <v>1</v>
      </c>
      <c r="F292" s="227" t="s">
        <v>506</v>
      </c>
      <c r="G292" s="225"/>
      <c r="H292" s="228">
        <v>25.521000000000001</v>
      </c>
      <c r="I292" s="229"/>
      <c r="J292" s="229"/>
      <c r="K292" s="225"/>
      <c r="L292" s="225"/>
      <c r="M292" s="230"/>
      <c r="N292" s="231"/>
      <c r="O292" s="232"/>
      <c r="P292" s="232"/>
      <c r="Q292" s="232"/>
      <c r="R292" s="232"/>
      <c r="S292" s="232"/>
      <c r="T292" s="232"/>
      <c r="U292" s="232"/>
      <c r="V292" s="232"/>
      <c r="W292" s="232"/>
      <c r="X292" s="233"/>
      <c r="AT292" s="234" t="s">
        <v>178</v>
      </c>
      <c r="AU292" s="234" t="s">
        <v>87</v>
      </c>
      <c r="AV292" s="13" t="s">
        <v>89</v>
      </c>
      <c r="AW292" s="13" t="s">
        <v>5</v>
      </c>
      <c r="AX292" s="13" t="s">
        <v>87</v>
      </c>
      <c r="AY292" s="234" t="s">
        <v>166</v>
      </c>
    </row>
    <row r="293" spans="1:65" s="2" customFormat="1" ht="36" customHeight="1">
      <c r="A293" s="32"/>
      <c r="B293" s="33"/>
      <c r="C293" s="206" t="s">
        <v>507</v>
      </c>
      <c r="D293" s="206" t="s">
        <v>169</v>
      </c>
      <c r="E293" s="207" t="s">
        <v>508</v>
      </c>
      <c r="F293" s="208" t="s">
        <v>509</v>
      </c>
      <c r="G293" s="209" t="s">
        <v>198</v>
      </c>
      <c r="H293" s="210">
        <v>7.9930000000000003</v>
      </c>
      <c r="I293" s="211"/>
      <c r="J293" s="211"/>
      <c r="K293" s="212">
        <f>ROUND(P293*H293,2)</f>
        <v>0</v>
      </c>
      <c r="L293" s="208" t="s">
        <v>173</v>
      </c>
      <c r="M293" s="37"/>
      <c r="N293" s="213" t="s">
        <v>1</v>
      </c>
      <c r="O293" s="214" t="s">
        <v>42</v>
      </c>
      <c r="P293" s="215">
        <f>I293+J293</f>
        <v>0</v>
      </c>
      <c r="Q293" s="215">
        <f>ROUND(I293*H293,2)</f>
        <v>0</v>
      </c>
      <c r="R293" s="215">
        <f>ROUND(J293*H293,2)</f>
        <v>0</v>
      </c>
      <c r="S293" s="68"/>
      <c r="T293" s="216">
        <f>S293*H293</f>
        <v>0</v>
      </c>
      <c r="U293" s="216">
        <v>0</v>
      </c>
      <c r="V293" s="216">
        <f>U293*H293</f>
        <v>0</v>
      </c>
      <c r="W293" s="216">
        <v>0</v>
      </c>
      <c r="X293" s="217">
        <f>W293*H293</f>
        <v>0</v>
      </c>
      <c r="Y293" s="32"/>
      <c r="Z293" s="32"/>
      <c r="AA293" s="32"/>
      <c r="AB293" s="32"/>
      <c r="AC293" s="32"/>
      <c r="AD293" s="32"/>
      <c r="AE293" s="32"/>
      <c r="AR293" s="218" t="s">
        <v>462</v>
      </c>
      <c r="AT293" s="218" t="s">
        <v>169</v>
      </c>
      <c r="AU293" s="218" t="s">
        <v>87</v>
      </c>
      <c r="AY293" s="16" t="s">
        <v>166</v>
      </c>
      <c r="BE293" s="219">
        <f>IF(O293="základní",K293,0)</f>
        <v>0</v>
      </c>
      <c r="BF293" s="219">
        <f>IF(O293="snížená",K293,0)</f>
        <v>0</v>
      </c>
      <c r="BG293" s="219">
        <f>IF(O293="zákl. přenesená",K293,0)</f>
        <v>0</v>
      </c>
      <c r="BH293" s="219">
        <f>IF(O293="sníž. přenesená",K293,0)</f>
        <v>0</v>
      </c>
      <c r="BI293" s="219">
        <f>IF(O293="nulová",K293,0)</f>
        <v>0</v>
      </c>
      <c r="BJ293" s="16" t="s">
        <v>87</v>
      </c>
      <c r="BK293" s="219">
        <f>ROUND(P293*H293,2)</f>
        <v>0</v>
      </c>
      <c r="BL293" s="16" t="s">
        <v>462</v>
      </c>
      <c r="BM293" s="218" t="s">
        <v>510</v>
      </c>
    </row>
    <row r="294" spans="1:65" s="2" customFormat="1" ht="117">
      <c r="A294" s="32"/>
      <c r="B294" s="33"/>
      <c r="C294" s="34"/>
      <c r="D294" s="220" t="s">
        <v>176</v>
      </c>
      <c r="E294" s="34"/>
      <c r="F294" s="221" t="s">
        <v>511</v>
      </c>
      <c r="G294" s="34"/>
      <c r="H294" s="34"/>
      <c r="I294" s="113"/>
      <c r="J294" s="113"/>
      <c r="K294" s="34"/>
      <c r="L294" s="34"/>
      <c r="M294" s="37"/>
      <c r="N294" s="222"/>
      <c r="O294" s="223"/>
      <c r="P294" s="68"/>
      <c r="Q294" s="68"/>
      <c r="R294" s="68"/>
      <c r="S294" s="68"/>
      <c r="T294" s="68"/>
      <c r="U294" s="68"/>
      <c r="V294" s="68"/>
      <c r="W294" s="68"/>
      <c r="X294" s="69"/>
      <c r="Y294" s="32"/>
      <c r="Z294" s="32"/>
      <c r="AA294" s="32"/>
      <c r="AB294" s="32"/>
      <c r="AC294" s="32"/>
      <c r="AD294" s="32"/>
      <c r="AE294" s="32"/>
      <c r="AT294" s="16" t="s">
        <v>176</v>
      </c>
      <c r="AU294" s="16" t="s">
        <v>87</v>
      </c>
    </row>
    <row r="295" spans="1:65" s="13" customFormat="1" ht="11.25">
      <c r="B295" s="224"/>
      <c r="C295" s="225"/>
      <c r="D295" s="220" t="s">
        <v>178</v>
      </c>
      <c r="E295" s="226" t="s">
        <v>1</v>
      </c>
      <c r="F295" s="227" t="s">
        <v>512</v>
      </c>
      <c r="G295" s="225"/>
      <c r="H295" s="228">
        <v>7.9930000000000003</v>
      </c>
      <c r="I295" s="229"/>
      <c r="J295" s="229"/>
      <c r="K295" s="225"/>
      <c r="L295" s="225"/>
      <c r="M295" s="230"/>
      <c r="N295" s="231"/>
      <c r="O295" s="232"/>
      <c r="P295" s="232"/>
      <c r="Q295" s="232"/>
      <c r="R295" s="232"/>
      <c r="S295" s="232"/>
      <c r="T295" s="232"/>
      <c r="U295" s="232"/>
      <c r="V295" s="232"/>
      <c r="W295" s="232"/>
      <c r="X295" s="233"/>
      <c r="AT295" s="234" t="s">
        <v>178</v>
      </c>
      <c r="AU295" s="234" t="s">
        <v>87</v>
      </c>
      <c r="AV295" s="13" t="s">
        <v>89</v>
      </c>
      <c r="AW295" s="13" t="s">
        <v>5</v>
      </c>
      <c r="AX295" s="13" t="s">
        <v>87</v>
      </c>
      <c r="AY295" s="234" t="s">
        <v>166</v>
      </c>
    </row>
    <row r="296" spans="1:65" s="2" customFormat="1" ht="36" customHeight="1">
      <c r="A296" s="32"/>
      <c r="B296" s="33"/>
      <c r="C296" s="206" t="s">
        <v>513</v>
      </c>
      <c r="D296" s="206" t="s">
        <v>169</v>
      </c>
      <c r="E296" s="207" t="s">
        <v>514</v>
      </c>
      <c r="F296" s="208" t="s">
        <v>515</v>
      </c>
      <c r="G296" s="209" t="s">
        <v>198</v>
      </c>
      <c r="H296" s="210">
        <v>8.6430000000000007</v>
      </c>
      <c r="I296" s="211"/>
      <c r="J296" s="211"/>
      <c r="K296" s="212">
        <f>ROUND(P296*H296,2)</f>
        <v>0</v>
      </c>
      <c r="L296" s="208" t="s">
        <v>173</v>
      </c>
      <c r="M296" s="37"/>
      <c r="N296" s="213" t="s">
        <v>1</v>
      </c>
      <c r="O296" s="214" t="s">
        <v>42</v>
      </c>
      <c r="P296" s="215">
        <f>I296+J296</f>
        <v>0</v>
      </c>
      <c r="Q296" s="215">
        <f>ROUND(I296*H296,2)</f>
        <v>0</v>
      </c>
      <c r="R296" s="215">
        <f>ROUND(J296*H296,2)</f>
        <v>0</v>
      </c>
      <c r="S296" s="68"/>
      <c r="T296" s="216">
        <f>S296*H296</f>
        <v>0</v>
      </c>
      <c r="U296" s="216">
        <v>0</v>
      </c>
      <c r="V296" s="216">
        <f>U296*H296</f>
        <v>0</v>
      </c>
      <c r="W296" s="216">
        <v>0</v>
      </c>
      <c r="X296" s="217">
        <f>W296*H296</f>
        <v>0</v>
      </c>
      <c r="Y296" s="32"/>
      <c r="Z296" s="32"/>
      <c r="AA296" s="32"/>
      <c r="AB296" s="32"/>
      <c r="AC296" s="32"/>
      <c r="AD296" s="32"/>
      <c r="AE296" s="32"/>
      <c r="AR296" s="218" t="s">
        <v>462</v>
      </c>
      <c r="AT296" s="218" t="s">
        <v>169</v>
      </c>
      <c r="AU296" s="218" t="s">
        <v>87</v>
      </c>
      <c r="AY296" s="16" t="s">
        <v>166</v>
      </c>
      <c r="BE296" s="219">
        <f>IF(O296="základní",K296,0)</f>
        <v>0</v>
      </c>
      <c r="BF296" s="219">
        <f>IF(O296="snížená",K296,0)</f>
        <v>0</v>
      </c>
      <c r="BG296" s="219">
        <f>IF(O296="zákl. přenesená",K296,0)</f>
        <v>0</v>
      </c>
      <c r="BH296" s="219">
        <f>IF(O296="sníž. přenesená",K296,0)</f>
        <v>0</v>
      </c>
      <c r="BI296" s="219">
        <f>IF(O296="nulová",K296,0)</f>
        <v>0</v>
      </c>
      <c r="BJ296" s="16" t="s">
        <v>87</v>
      </c>
      <c r="BK296" s="219">
        <f>ROUND(P296*H296,2)</f>
        <v>0</v>
      </c>
      <c r="BL296" s="16" t="s">
        <v>462</v>
      </c>
      <c r="BM296" s="218" t="s">
        <v>516</v>
      </c>
    </row>
    <row r="297" spans="1:65" s="2" customFormat="1" ht="117">
      <c r="A297" s="32"/>
      <c r="B297" s="33"/>
      <c r="C297" s="34"/>
      <c r="D297" s="220" t="s">
        <v>176</v>
      </c>
      <c r="E297" s="34"/>
      <c r="F297" s="221" t="s">
        <v>517</v>
      </c>
      <c r="G297" s="34"/>
      <c r="H297" s="34"/>
      <c r="I297" s="113"/>
      <c r="J297" s="113"/>
      <c r="K297" s="34"/>
      <c r="L297" s="34"/>
      <c r="M297" s="37"/>
      <c r="N297" s="222"/>
      <c r="O297" s="223"/>
      <c r="P297" s="68"/>
      <c r="Q297" s="68"/>
      <c r="R297" s="68"/>
      <c r="S297" s="68"/>
      <c r="T297" s="68"/>
      <c r="U297" s="68"/>
      <c r="V297" s="68"/>
      <c r="W297" s="68"/>
      <c r="X297" s="69"/>
      <c r="Y297" s="32"/>
      <c r="Z297" s="32"/>
      <c r="AA297" s="32"/>
      <c r="AB297" s="32"/>
      <c r="AC297" s="32"/>
      <c r="AD297" s="32"/>
      <c r="AE297" s="32"/>
      <c r="AT297" s="16" t="s">
        <v>176</v>
      </c>
      <c r="AU297" s="16" t="s">
        <v>87</v>
      </c>
    </row>
    <row r="298" spans="1:65" s="13" customFormat="1" ht="11.25">
      <c r="B298" s="224"/>
      <c r="C298" s="225"/>
      <c r="D298" s="220" t="s">
        <v>178</v>
      </c>
      <c r="E298" s="226" t="s">
        <v>1</v>
      </c>
      <c r="F298" s="227" t="s">
        <v>518</v>
      </c>
      <c r="G298" s="225"/>
      <c r="H298" s="228">
        <v>8.6430000000000007</v>
      </c>
      <c r="I298" s="229"/>
      <c r="J298" s="229"/>
      <c r="K298" s="225"/>
      <c r="L298" s="225"/>
      <c r="M298" s="230"/>
      <c r="N298" s="231"/>
      <c r="O298" s="232"/>
      <c r="P298" s="232"/>
      <c r="Q298" s="232"/>
      <c r="R298" s="232"/>
      <c r="S298" s="232"/>
      <c r="T298" s="232"/>
      <c r="U298" s="232"/>
      <c r="V298" s="232"/>
      <c r="W298" s="232"/>
      <c r="X298" s="233"/>
      <c r="AT298" s="234" t="s">
        <v>178</v>
      </c>
      <c r="AU298" s="234" t="s">
        <v>87</v>
      </c>
      <c r="AV298" s="13" t="s">
        <v>89</v>
      </c>
      <c r="AW298" s="13" t="s">
        <v>5</v>
      </c>
      <c r="AX298" s="13" t="s">
        <v>87</v>
      </c>
      <c r="AY298" s="234" t="s">
        <v>166</v>
      </c>
    </row>
    <row r="299" spans="1:65" s="2" customFormat="1" ht="24" customHeight="1">
      <c r="A299" s="32"/>
      <c r="B299" s="33"/>
      <c r="C299" s="206" t="s">
        <v>519</v>
      </c>
      <c r="D299" s="206" t="s">
        <v>169</v>
      </c>
      <c r="E299" s="207" t="s">
        <v>520</v>
      </c>
      <c r="F299" s="208" t="s">
        <v>521</v>
      </c>
      <c r="G299" s="209" t="s">
        <v>193</v>
      </c>
      <c r="H299" s="210">
        <v>6</v>
      </c>
      <c r="I299" s="211"/>
      <c r="J299" s="211"/>
      <c r="K299" s="212">
        <f>ROUND(P299*H299,2)</f>
        <v>0</v>
      </c>
      <c r="L299" s="208" t="s">
        <v>173</v>
      </c>
      <c r="M299" s="37"/>
      <c r="N299" s="213" t="s">
        <v>1</v>
      </c>
      <c r="O299" s="214" t="s">
        <v>42</v>
      </c>
      <c r="P299" s="215">
        <f>I299+J299</f>
        <v>0</v>
      </c>
      <c r="Q299" s="215">
        <f>ROUND(I299*H299,2)</f>
        <v>0</v>
      </c>
      <c r="R299" s="215">
        <f>ROUND(J299*H299,2)</f>
        <v>0</v>
      </c>
      <c r="S299" s="68"/>
      <c r="T299" s="216">
        <f>S299*H299</f>
        <v>0</v>
      </c>
      <c r="U299" s="216">
        <v>0</v>
      </c>
      <c r="V299" s="216">
        <f>U299*H299</f>
        <v>0</v>
      </c>
      <c r="W299" s="216">
        <v>0</v>
      </c>
      <c r="X299" s="217">
        <f>W299*H299</f>
        <v>0</v>
      </c>
      <c r="Y299" s="32"/>
      <c r="Z299" s="32"/>
      <c r="AA299" s="32"/>
      <c r="AB299" s="32"/>
      <c r="AC299" s="32"/>
      <c r="AD299" s="32"/>
      <c r="AE299" s="32"/>
      <c r="AR299" s="218" t="s">
        <v>462</v>
      </c>
      <c r="AT299" s="218" t="s">
        <v>169</v>
      </c>
      <c r="AU299" s="218" t="s">
        <v>87</v>
      </c>
      <c r="AY299" s="16" t="s">
        <v>166</v>
      </c>
      <c r="BE299" s="219">
        <f>IF(O299="základní",K299,0)</f>
        <v>0</v>
      </c>
      <c r="BF299" s="219">
        <f>IF(O299="snížená",K299,0)</f>
        <v>0</v>
      </c>
      <c r="BG299" s="219">
        <f>IF(O299="zákl. přenesená",K299,0)</f>
        <v>0</v>
      </c>
      <c r="BH299" s="219">
        <f>IF(O299="sníž. přenesená",K299,0)</f>
        <v>0</v>
      </c>
      <c r="BI299" s="219">
        <f>IF(O299="nulová",K299,0)</f>
        <v>0</v>
      </c>
      <c r="BJ299" s="16" t="s">
        <v>87</v>
      </c>
      <c r="BK299" s="219">
        <f>ROUND(P299*H299,2)</f>
        <v>0</v>
      </c>
      <c r="BL299" s="16" t="s">
        <v>462</v>
      </c>
      <c r="BM299" s="218" t="s">
        <v>522</v>
      </c>
    </row>
    <row r="300" spans="1:65" s="2" customFormat="1" ht="58.5">
      <c r="A300" s="32"/>
      <c r="B300" s="33"/>
      <c r="C300" s="34"/>
      <c r="D300" s="220" t="s">
        <v>176</v>
      </c>
      <c r="E300" s="34"/>
      <c r="F300" s="221" t="s">
        <v>523</v>
      </c>
      <c r="G300" s="34"/>
      <c r="H300" s="34"/>
      <c r="I300" s="113"/>
      <c r="J300" s="113"/>
      <c r="K300" s="34"/>
      <c r="L300" s="34"/>
      <c r="M300" s="37"/>
      <c r="N300" s="222"/>
      <c r="O300" s="223"/>
      <c r="P300" s="68"/>
      <c r="Q300" s="68"/>
      <c r="R300" s="68"/>
      <c r="S300" s="68"/>
      <c r="T300" s="68"/>
      <c r="U300" s="68"/>
      <c r="V300" s="68"/>
      <c r="W300" s="68"/>
      <c r="X300" s="69"/>
      <c r="Y300" s="32"/>
      <c r="Z300" s="32"/>
      <c r="AA300" s="32"/>
      <c r="AB300" s="32"/>
      <c r="AC300" s="32"/>
      <c r="AD300" s="32"/>
      <c r="AE300" s="32"/>
      <c r="AT300" s="16" t="s">
        <v>176</v>
      </c>
      <c r="AU300" s="16" t="s">
        <v>87</v>
      </c>
    </row>
    <row r="301" spans="1:65" s="13" customFormat="1" ht="11.25">
      <c r="B301" s="224"/>
      <c r="C301" s="225"/>
      <c r="D301" s="220" t="s">
        <v>178</v>
      </c>
      <c r="E301" s="226" t="s">
        <v>1</v>
      </c>
      <c r="F301" s="227" t="s">
        <v>524</v>
      </c>
      <c r="G301" s="225"/>
      <c r="H301" s="228">
        <v>6</v>
      </c>
      <c r="I301" s="229"/>
      <c r="J301" s="229"/>
      <c r="K301" s="225"/>
      <c r="L301" s="225"/>
      <c r="M301" s="230"/>
      <c r="N301" s="256"/>
      <c r="O301" s="257"/>
      <c r="P301" s="257"/>
      <c r="Q301" s="257"/>
      <c r="R301" s="257"/>
      <c r="S301" s="257"/>
      <c r="T301" s="257"/>
      <c r="U301" s="257"/>
      <c r="V301" s="257"/>
      <c r="W301" s="257"/>
      <c r="X301" s="258"/>
      <c r="AT301" s="234" t="s">
        <v>178</v>
      </c>
      <c r="AU301" s="234" t="s">
        <v>87</v>
      </c>
      <c r="AV301" s="13" t="s">
        <v>89</v>
      </c>
      <c r="AW301" s="13" t="s">
        <v>5</v>
      </c>
      <c r="AX301" s="13" t="s">
        <v>87</v>
      </c>
      <c r="AY301" s="234" t="s">
        <v>166</v>
      </c>
    </row>
    <row r="302" spans="1:65" s="2" customFormat="1" ht="6.95" customHeight="1">
      <c r="A302" s="32"/>
      <c r="B302" s="52"/>
      <c r="C302" s="53"/>
      <c r="D302" s="53"/>
      <c r="E302" s="53"/>
      <c r="F302" s="53"/>
      <c r="G302" s="53"/>
      <c r="H302" s="53"/>
      <c r="I302" s="151"/>
      <c r="J302" s="151"/>
      <c r="K302" s="53"/>
      <c r="L302" s="53"/>
      <c r="M302" s="37"/>
      <c r="N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</sheetData>
  <sheetProtection algorithmName="SHA-512" hashValue="2jLhsik+c61KRiIpOjwR5NUnKqVkQ1XCLOQRNqXY7wigxvSXpsScAyZLjAm63+2TLaAg3vWlY244uRUWZheDAg==" saltValue="QFWi5Da2a4ylc+zS78EEIa2XfOyK8smO9FER93l/SOnJFUatjybwJPaUmlBAJFx1/MtOn6e1mDgbb5UD3e+Vpw==" spinCount="100000" sheet="1" objects="1" scenarios="1" formatColumns="0" formatRows="0" autoFilter="0"/>
  <autoFilter ref="C118:L301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92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525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ROUND((SUM(BE119:BE209)),  2)</f>
        <v>0</v>
      </c>
      <c r="G35" s="32"/>
      <c r="H35" s="32"/>
      <c r="I35" s="130">
        <v>0.21</v>
      </c>
      <c r="J35" s="113"/>
      <c r="K35" s="124">
        <f>ROUND(((SUM(BE119:BE209))*I35),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ROUND((SUM(BF119:BF209)),  2)</f>
        <v>0</v>
      </c>
      <c r="G36" s="32"/>
      <c r="H36" s="32"/>
      <c r="I36" s="130">
        <v>0.15</v>
      </c>
      <c r="J36" s="113"/>
      <c r="K36" s="124">
        <f>ROUND(((SUM(BF119:BF209))*I36),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ROUND((SUM(BG119:BG209)),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ROUND((SUM(BH119:BH209)),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ROUND((SUM(BI119:BI209)),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02 - Oprava výměníkové jámy v žst. Třemešná ve Slezsku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Q184</f>
        <v>0</v>
      </c>
      <c r="J99" s="166">
        <f>R184</f>
        <v>0</v>
      </c>
      <c r="K99" s="167">
        <f>K184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02 - Oprava výměníkové jámy v žst. Třemešná ve Slezsku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Q120+Q184</f>
        <v>0</v>
      </c>
      <c r="R119" s="185">
        <f>R120+R184</f>
        <v>0</v>
      </c>
      <c r="S119" s="76"/>
      <c r="T119" s="186">
        <f>T120+T184</f>
        <v>0</v>
      </c>
      <c r="U119" s="76"/>
      <c r="V119" s="186">
        <f>V120+V184</f>
        <v>106.82329999999997</v>
      </c>
      <c r="W119" s="76"/>
      <c r="X119" s="187">
        <f>X120+X184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BK120+BK184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106.82329999999997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SUM(Q122:Q183)</f>
        <v>0</v>
      </c>
      <c r="R121" s="198">
        <f>SUM(R122:R183)</f>
        <v>0</v>
      </c>
      <c r="S121" s="197"/>
      <c r="T121" s="199">
        <f>SUM(T122:T183)</f>
        <v>0</v>
      </c>
      <c r="U121" s="197"/>
      <c r="V121" s="199">
        <f>SUM(V122:V183)</f>
        <v>106.82329999999997</v>
      </c>
      <c r="W121" s="197"/>
      <c r="X121" s="200">
        <f>SUM(X122:X183)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SUM(BK122:BK183)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526</v>
      </c>
      <c r="F122" s="208" t="s">
        <v>527</v>
      </c>
      <c r="G122" s="209" t="s">
        <v>182</v>
      </c>
      <c r="H122" s="210">
        <v>160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528</v>
      </c>
    </row>
    <row r="123" spans="1:65" s="2" customFormat="1" ht="39">
      <c r="A123" s="32"/>
      <c r="B123" s="33"/>
      <c r="C123" s="34"/>
      <c r="D123" s="220" t="s">
        <v>176</v>
      </c>
      <c r="E123" s="34"/>
      <c r="F123" s="221" t="s">
        <v>529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530</v>
      </c>
      <c r="G124" s="225"/>
      <c r="H124" s="228">
        <v>160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531</v>
      </c>
      <c r="F125" s="208" t="s">
        <v>532</v>
      </c>
      <c r="G125" s="209" t="s">
        <v>207</v>
      </c>
      <c r="H125" s="210">
        <v>16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533</v>
      </c>
    </row>
    <row r="126" spans="1:65" s="2" customFormat="1" ht="29.25">
      <c r="A126" s="32"/>
      <c r="B126" s="33"/>
      <c r="C126" s="34"/>
      <c r="D126" s="220" t="s">
        <v>176</v>
      </c>
      <c r="E126" s="34"/>
      <c r="F126" s="221" t="s">
        <v>534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535</v>
      </c>
      <c r="G127" s="225"/>
      <c r="H127" s="228">
        <v>16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536</v>
      </c>
      <c r="F128" s="208" t="s">
        <v>537</v>
      </c>
      <c r="G128" s="209" t="s">
        <v>207</v>
      </c>
      <c r="H128" s="210">
        <v>100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538</v>
      </c>
    </row>
    <row r="129" spans="1:65" s="2" customFormat="1" ht="39">
      <c r="A129" s="32"/>
      <c r="B129" s="33"/>
      <c r="C129" s="34"/>
      <c r="D129" s="220" t="s">
        <v>176</v>
      </c>
      <c r="E129" s="34"/>
      <c r="F129" s="221" t="s">
        <v>539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13" customFormat="1" ht="11.25">
      <c r="B130" s="224"/>
      <c r="C130" s="225"/>
      <c r="D130" s="220" t="s">
        <v>178</v>
      </c>
      <c r="E130" s="226" t="s">
        <v>1</v>
      </c>
      <c r="F130" s="227" t="s">
        <v>540</v>
      </c>
      <c r="G130" s="225"/>
      <c r="H130" s="228">
        <v>100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AT130" s="234" t="s">
        <v>178</v>
      </c>
      <c r="AU130" s="234" t="s">
        <v>89</v>
      </c>
      <c r="AV130" s="13" t="s">
        <v>89</v>
      </c>
      <c r="AW130" s="13" t="s">
        <v>5</v>
      </c>
      <c r="AX130" s="13" t="s">
        <v>87</v>
      </c>
      <c r="AY130" s="234" t="s">
        <v>166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541</v>
      </c>
      <c r="F131" s="208" t="s">
        <v>542</v>
      </c>
      <c r="G131" s="209" t="s">
        <v>237</v>
      </c>
      <c r="H131" s="210">
        <v>8.5000000000000006E-2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543</v>
      </c>
    </row>
    <row r="132" spans="1:65" s="2" customFormat="1" ht="58.5">
      <c r="A132" s="32"/>
      <c r="B132" s="33"/>
      <c r="C132" s="34"/>
      <c r="D132" s="220" t="s">
        <v>176</v>
      </c>
      <c r="E132" s="34"/>
      <c r="F132" s="221" t="s">
        <v>544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212</v>
      </c>
      <c r="F133" s="208" t="s">
        <v>213</v>
      </c>
      <c r="G133" s="209" t="s">
        <v>207</v>
      </c>
      <c r="H133" s="210">
        <v>25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545</v>
      </c>
    </row>
    <row r="134" spans="1:65" s="2" customFormat="1" ht="48.75">
      <c r="A134" s="32"/>
      <c r="B134" s="33"/>
      <c r="C134" s="34"/>
      <c r="D134" s="220" t="s">
        <v>176</v>
      </c>
      <c r="E134" s="34"/>
      <c r="F134" s="221" t="s">
        <v>215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204</v>
      </c>
      <c r="D135" s="206" t="s">
        <v>169</v>
      </c>
      <c r="E135" s="207" t="s">
        <v>224</v>
      </c>
      <c r="F135" s="208" t="s">
        <v>225</v>
      </c>
      <c r="G135" s="209" t="s">
        <v>207</v>
      </c>
      <c r="H135" s="210">
        <v>25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546</v>
      </c>
    </row>
    <row r="136" spans="1:65" s="2" customFormat="1" ht="78">
      <c r="A136" s="32"/>
      <c r="B136" s="33"/>
      <c r="C136" s="34"/>
      <c r="D136" s="220" t="s">
        <v>176</v>
      </c>
      <c r="E136" s="34"/>
      <c r="F136" s="221" t="s">
        <v>227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211</v>
      </c>
      <c r="D137" s="206" t="s">
        <v>169</v>
      </c>
      <c r="E137" s="207" t="s">
        <v>235</v>
      </c>
      <c r="F137" s="208" t="s">
        <v>236</v>
      </c>
      <c r="G137" s="209" t="s">
        <v>237</v>
      </c>
      <c r="H137" s="210">
        <v>8.5000000000000006E-2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547</v>
      </c>
    </row>
    <row r="138" spans="1:65" s="2" customFormat="1" ht="48.75">
      <c r="A138" s="32"/>
      <c r="B138" s="33"/>
      <c r="C138" s="34"/>
      <c r="D138" s="220" t="s">
        <v>176</v>
      </c>
      <c r="E138" s="34"/>
      <c r="F138" s="221" t="s">
        <v>239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2" customFormat="1" ht="24" customHeight="1">
      <c r="A139" s="32"/>
      <c r="B139" s="33"/>
      <c r="C139" s="206" t="s">
        <v>217</v>
      </c>
      <c r="D139" s="206" t="s">
        <v>169</v>
      </c>
      <c r="E139" s="207" t="s">
        <v>548</v>
      </c>
      <c r="F139" s="208" t="s">
        <v>549</v>
      </c>
      <c r="G139" s="209" t="s">
        <v>193</v>
      </c>
      <c r="H139" s="210">
        <v>20</v>
      </c>
      <c r="I139" s="211"/>
      <c r="J139" s="211"/>
      <c r="K139" s="212">
        <f>ROUND(P139*H139,2)</f>
        <v>0</v>
      </c>
      <c r="L139" s="208" t="s">
        <v>173</v>
      </c>
      <c r="M139" s="37"/>
      <c r="N139" s="213" t="s">
        <v>1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68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2"/>
      <c r="Z139" s="32"/>
      <c r="AA139" s="32"/>
      <c r="AB139" s="32"/>
      <c r="AC139" s="32"/>
      <c r="AD139" s="32"/>
      <c r="AE139" s="32"/>
      <c r="AR139" s="218" t="s">
        <v>174</v>
      </c>
      <c r="AT139" s="218" t="s">
        <v>169</v>
      </c>
      <c r="AU139" s="218" t="s">
        <v>89</v>
      </c>
      <c r="AY139" s="16" t="s">
        <v>166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6" t="s">
        <v>87</v>
      </c>
      <c r="BK139" s="219">
        <f>ROUND(P139*H139,2)</f>
        <v>0</v>
      </c>
      <c r="BL139" s="16" t="s">
        <v>174</v>
      </c>
      <c r="BM139" s="218" t="s">
        <v>550</v>
      </c>
    </row>
    <row r="140" spans="1:65" s="2" customFormat="1" ht="97.5">
      <c r="A140" s="32"/>
      <c r="B140" s="33"/>
      <c r="C140" s="34"/>
      <c r="D140" s="220" t="s">
        <v>176</v>
      </c>
      <c r="E140" s="34"/>
      <c r="F140" s="221" t="s">
        <v>551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176</v>
      </c>
      <c r="AU140" s="16" t="s">
        <v>89</v>
      </c>
    </row>
    <row r="141" spans="1:65" s="2" customFormat="1" ht="24" customHeight="1">
      <c r="A141" s="32"/>
      <c r="B141" s="33"/>
      <c r="C141" s="206" t="s">
        <v>223</v>
      </c>
      <c r="D141" s="206" t="s">
        <v>169</v>
      </c>
      <c r="E141" s="207" t="s">
        <v>552</v>
      </c>
      <c r="F141" s="208" t="s">
        <v>553</v>
      </c>
      <c r="G141" s="209" t="s">
        <v>172</v>
      </c>
      <c r="H141" s="210">
        <v>90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554</v>
      </c>
    </row>
    <row r="142" spans="1:65" s="2" customFormat="1" ht="58.5">
      <c r="A142" s="32"/>
      <c r="B142" s="33"/>
      <c r="C142" s="34"/>
      <c r="D142" s="220" t="s">
        <v>176</v>
      </c>
      <c r="E142" s="34"/>
      <c r="F142" s="221" t="s">
        <v>555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2" customFormat="1" ht="19.5">
      <c r="A143" s="32"/>
      <c r="B143" s="33"/>
      <c r="C143" s="34"/>
      <c r="D143" s="220" t="s">
        <v>556</v>
      </c>
      <c r="E143" s="34"/>
      <c r="F143" s="259" t="s">
        <v>557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556</v>
      </c>
      <c r="AU143" s="16" t="s">
        <v>89</v>
      </c>
    </row>
    <row r="144" spans="1:65" s="2" customFormat="1" ht="24" customHeight="1">
      <c r="A144" s="32"/>
      <c r="B144" s="33"/>
      <c r="C144" s="206" t="s">
        <v>228</v>
      </c>
      <c r="D144" s="206" t="s">
        <v>169</v>
      </c>
      <c r="E144" s="207" t="s">
        <v>558</v>
      </c>
      <c r="F144" s="208" t="s">
        <v>559</v>
      </c>
      <c r="G144" s="209" t="s">
        <v>172</v>
      </c>
      <c r="H144" s="210">
        <v>69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560</v>
      </c>
    </row>
    <row r="145" spans="1:65" s="2" customFormat="1" ht="68.25">
      <c r="A145" s="32"/>
      <c r="B145" s="33"/>
      <c r="C145" s="34"/>
      <c r="D145" s="220" t="s">
        <v>176</v>
      </c>
      <c r="E145" s="34"/>
      <c r="F145" s="221" t="s">
        <v>561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2" customFormat="1" ht="24" customHeight="1">
      <c r="A146" s="32"/>
      <c r="B146" s="33"/>
      <c r="C146" s="206" t="s">
        <v>234</v>
      </c>
      <c r="D146" s="206" t="s">
        <v>169</v>
      </c>
      <c r="E146" s="207" t="s">
        <v>562</v>
      </c>
      <c r="F146" s="208" t="s">
        <v>563</v>
      </c>
      <c r="G146" s="209" t="s">
        <v>207</v>
      </c>
      <c r="H146" s="210">
        <v>26.64</v>
      </c>
      <c r="I146" s="211"/>
      <c r="J146" s="211"/>
      <c r="K146" s="212">
        <f>ROUND(P146*H146,2)</f>
        <v>0</v>
      </c>
      <c r="L146" s="208" t="s">
        <v>173</v>
      </c>
      <c r="M146" s="37"/>
      <c r="N146" s="213" t="s">
        <v>1</v>
      </c>
      <c r="O146" s="214" t="s">
        <v>42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68"/>
      <c r="T146" s="216">
        <f>S146*H146</f>
        <v>0</v>
      </c>
      <c r="U146" s="216">
        <v>0</v>
      </c>
      <c r="V146" s="216">
        <f>U146*H146</f>
        <v>0</v>
      </c>
      <c r="W146" s="216">
        <v>0</v>
      </c>
      <c r="X146" s="217">
        <f>W146*H146</f>
        <v>0</v>
      </c>
      <c r="Y146" s="32"/>
      <c r="Z146" s="32"/>
      <c r="AA146" s="32"/>
      <c r="AB146" s="32"/>
      <c r="AC146" s="32"/>
      <c r="AD146" s="32"/>
      <c r="AE146" s="32"/>
      <c r="AR146" s="218" t="s">
        <v>174</v>
      </c>
      <c r="AT146" s="218" t="s">
        <v>169</v>
      </c>
      <c r="AU146" s="218" t="s">
        <v>89</v>
      </c>
      <c r="AY146" s="16" t="s">
        <v>166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6" t="s">
        <v>87</v>
      </c>
      <c r="BK146" s="219">
        <f>ROUND(P146*H146,2)</f>
        <v>0</v>
      </c>
      <c r="BL146" s="16" t="s">
        <v>174</v>
      </c>
      <c r="BM146" s="218" t="s">
        <v>564</v>
      </c>
    </row>
    <row r="147" spans="1:65" s="2" customFormat="1" ht="48.75">
      <c r="A147" s="32"/>
      <c r="B147" s="33"/>
      <c r="C147" s="34"/>
      <c r="D147" s="220" t="s">
        <v>176</v>
      </c>
      <c r="E147" s="34"/>
      <c r="F147" s="221" t="s">
        <v>565</v>
      </c>
      <c r="G147" s="34"/>
      <c r="H147" s="34"/>
      <c r="I147" s="113"/>
      <c r="J147" s="113"/>
      <c r="K147" s="34"/>
      <c r="L147" s="34"/>
      <c r="M147" s="37"/>
      <c r="N147" s="222"/>
      <c r="O147" s="223"/>
      <c r="P147" s="68"/>
      <c r="Q147" s="68"/>
      <c r="R147" s="68"/>
      <c r="S147" s="68"/>
      <c r="T147" s="68"/>
      <c r="U147" s="68"/>
      <c r="V147" s="68"/>
      <c r="W147" s="68"/>
      <c r="X147" s="69"/>
      <c r="Y147" s="32"/>
      <c r="Z147" s="32"/>
      <c r="AA147" s="32"/>
      <c r="AB147" s="32"/>
      <c r="AC147" s="32"/>
      <c r="AD147" s="32"/>
      <c r="AE147" s="32"/>
      <c r="AT147" s="16" t="s">
        <v>176</v>
      </c>
      <c r="AU147" s="16" t="s">
        <v>89</v>
      </c>
    </row>
    <row r="148" spans="1:65" s="13" customFormat="1" ht="11.25">
      <c r="B148" s="224"/>
      <c r="C148" s="225"/>
      <c r="D148" s="220" t="s">
        <v>178</v>
      </c>
      <c r="E148" s="226" t="s">
        <v>1</v>
      </c>
      <c r="F148" s="227" t="s">
        <v>566</v>
      </c>
      <c r="G148" s="225"/>
      <c r="H148" s="228">
        <v>26.64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AT148" s="234" t="s">
        <v>178</v>
      </c>
      <c r="AU148" s="234" t="s">
        <v>89</v>
      </c>
      <c r="AV148" s="13" t="s">
        <v>89</v>
      </c>
      <c r="AW148" s="13" t="s">
        <v>5</v>
      </c>
      <c r="AX148" s="13" t="s">
        <v>87</v>
      </c>
      <c r="AY148" s="234" t="s">
        <v>166</v>
      </c>
    </row>
    <row r="149" spans="1:65" s="2" customFormat="1" ht="24" customHeight="1">
      <c r="A149" s="32"/>
      <c r="B149" s="33"/>
      <c r="C149" s="206" t="s">
        <v>240</v>
      </c>
      <c r="D149" s="206" t="s">
        <v>169</v>
      </c>
      <c r="E149" s="207" t="s">
        <v>286</v>
      </c>
      <c r="F149" s="208" t="s">
        <v>287</v>
      </c>
      <c r="G149" s="209" t="s">
        <v>207</v>
      </c>
      <c r="H149" s="210">
        <v>17.5</v>
      </c>
      <c r="I149" s="211"/>
      <c r="J149" s="211"/>
      <c r="K149" s="212">
        <f>ROUND(P149*H149,2)</f>
        <v>0</v>
      </c>
      <c r="L149" s="208" t="s">
        <v>173</v>
      </c>
      <c r="M149" s="37"/>
      <c r="N149" s="213" t="s">
        <v>1</v>
      </c>
      <c r="O149" s="214" t="s">
        <v>42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68"/>
      <c r="T149" s="216">
        <f>S149*H149</f>
        <v>0</v>
      </c>
      <c r="U149" s="216">
        <v>0</v>
      </c>
      <c r="V149" s="216">
        <f>U149*H149</f>
        <v>0</v>
      </c>
      <c r="W149" s="216">
        <v>0</v>
      </c>
      <c r="X149" s="217">
        <f>W149*H149</f>
        <v>0</v>
      </c>
      <c r="Y149" s="32"/>
      <c r="Z149" s="32"/>
      <c r="AA149" s="32"/>
      <c r="AB149" s="32"/>
      <c r="AC149" s="32"/>
      <c r="AD149" s="32"/>
      <c r="AE149" s="32"/>
      <c r="AR149" s="218" t="s">
        <v>174</v>
      </c>
      <c r="AT149" s="218" t="s">
        <v>169</v>
      </c>
      <c r="AU149" s="218" t="s">
        <v>89</v>
      </c>
      <c r="AY149" s="16" t="s">
        <v>166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6" t="s">
        <v>87</v>
      </c>
      <c r="BK149" s="219">
        <f>ROUND(P149*H149,2)</f>
        <v>0</v>
      </c>
      <c r="BL149" s="16" t="s">
        <v>174</v>
      </c>
      <c r="BM149" s="218" t="s">
        <v>567</v>
      </c>
    </row>
    <row r="150" spans="1:65" s="2" customFormat="1" ht="39">
      <c r="A150" s="32"/>
      <c r="B150" s="33"/>
      <c r="C150" s="34"/>
      <c r="D150" s="220" t="s">
        <v>176</v>
      </c>
      <c r="E150" s="34"/>
      <c r="F150" s="221" t="s">
        <v>289</v>
      </c>
      <c r="G150" s="34"/>
      <c r="H150" s="34"/>
      <c r="I150" s="113"/>
      <c r="J150" s="113"/>
      <c r="K150" s="34"/>
      <c r="L150" s="34"/>
      <c r="M150" s="37"/>
      <c r="N150" s="222"/>
      <c r="O150" s="223"/>
      <c r="P150" s="68"/>
      <c r="Q150" s="68"/>
      <c r="R150" s="68"/>
      <c r="S150" s="68"/>
      <c r="T150" s="68"/>
      <c r="U150" s="68"/>
      <c r="V150" s="68"/>
      <c r="W150" s="68"/>
      <c r="X150" s="69"/>
      <c r="Y150" s="32"/>
      <c r="Z150" s="32"/>
      <c r="AA150" s="32"/>
      <c r="AB150" s="32"/>
      <c r="AC150" s="32"/>
      <c r="AD150" s="32"/>
      <c r="AE150" s="32"/>
      <c r="AT150" s="16" t="s">
        <v>176</v>
      </c>
      <c r="AU150" s="16" t="s">
        <v>89</v>
      </c>
    </row>
    <row r="151" spans="1:65" s="13" customFormat="1" ht="11.25">
      <c r="B151" s="224"/>
      <c r="C151" s="225"/>
      <c r="D151" s="220" t="s">
        <v>178</v>
      </c>
      <c r="E151" s="226" t="s">
        <v>1</v>
      </c>
      <c r="F151" s="227" t="s">
        <v>568</v>
      </c>
      <c r="G151" s="225"/>
      <c r="H151" s="228">
        <v>17.5</v>
      </c>
      <c r="I151" s="229"/>
      <c r="J151" s="229"/>
      <c r="K151" s="225"/>
      <c r="L151" s="225"/>
      <c r="M151" s="230"/>
      <c r="N151" s="231"/>
      <c r="O151" s="232"/>
      <c r="P151" s="232"/>
      <c r="Q151" s="232"/>
      <c r="R151" s="232"/>
      <c r="S151" s="232"/>
      <c r="T151" s="232"/>
      <c r="U151" s="232"/>
      <c r="V151" s="232"/>
      <c r="W151" s="232"/>
      <c r="X151" s="233"/>
      <c r="AT151" s="234" t="s">
        <v>178</v>
      </c>
      <c r="AU151" s="234" t="s">
        <v>89</v>
      </c>
      <c r="AV151" s="13" t="s">
        <v>89</v>
      </c>
      <c r="AW151" s="13" t="s">
        <v>5</v>
      </c>
      <c r="AX151" s="13" t="s">
        <v>87</v>
      </c>
      <c r="AY151" s="234" t="s">
        <v>166</v>
      </c>
    </row>
    <row r="152" spans="1:65" s="2" customFormat="1" ht="24" customHeight="1">
      <c r="A152" s="32"/>
      <c r="B152" s="33"/>
      <c r="C152" s="206" t="s">
        <v>246</v>
      </c>
      <c r="D152" s="206" t="s">
        <v>169</v>
      </c>
      <c r="E152" s="207" t="s">
        <v>292</v>
      </c>
      <c r="F152" s="208" t="s">
        <v>293</v>
      </c>
      <c r="G152" s="209" t="s">
        <v>182</v>
      </c>
      <c r="H152" s="210">
        <v>350</v>
      </c>
      <c r="I152" s="211"/>
      <c r="J152" s="211"/>
      <c r="K152" s="212">
        <f>ROUND(P152*H152,2)</f>
        <v>0</v>
      </c>
      <c r="L152" s="208" t="s">
        <v>173</v>
      </c>
      <c r="M152" s="37"/>
      <c r="N152" s="213" t="s">
        <v>1</v>
      </c>
      <c r="O152" s="214" t="s">
        <v>42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68"/>
      <c r="T152" s="216">
        <f>S152*H152</f>
        <v>0</v>
      </c>
      <c r="U152" s="216">
        <v>0</v>
      </c>
      <c r="V152" s="216">
        <f>U152*H152</f>
        <v>0</v>
      </c>
      <c r="W152" s="216">
        <v>0</v>
      </c>
      <c r="X152" s="217">
        <f>W152*H152</f>
        <v>0</v>
      </c>
      <c r="Y152" s="32"/>
      <c r="Z152" s="32"/>
      <c r="AA152" s="32"/>
      <c r="AB152" s="32"/>
      <c r="AC152" s="32"/>
      <c r="AD152" s="32"/>
      <c r="AE152" s="32"/>
      <c r="AR152" s="218" t="s">
        <v>174</v>
      </c>
      <c r="AT152" s="218" t="s">
        <v>169</v>
      </c>
      <c r="AU152" s="218" t="s">
        <v>89</v>
      </c>
      <c r="AY152" s="16" t="s">
        <v>166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6" t="s">
        <v>87</v>
      </c>
      <c r="BK152" s="219">
        <f>ROUND(P152*H152,2)</f>
        <v>0</v>
      </c>
      <c r="BL152" s="16" t="s">
        <v>174</v>
      </c>
      <c r="BM152" s="218" t="s">
        <v>569</v>
      </c>
    </row>
    <row r="153" spans="1:65" s="2" customFormat="1" ht="48.75">
      <c r="A153" s="32"/>
      <c r="B153" s="33"/>
      <c r="C153" s="34"/>
      <c r="D153" s="220" t="s">
        <v>176</v>
      </c>
      <c r="E153" s="34"/>
      <c r="F153" s="221" t="s">
        <v>295</v>
      </c>
      <c r="G153" s="34"/>
      <c r="H153" s="34"/>
      <c r="I153" s="113"/>
      <c r="J153" s="113"/>
      <c r="K153" s="34"/>
      <c r="L153" s="34"/>
      <c r="M153" s="37"/>
      <c r="N153" s="222"/>
      <c r="O153" s="223"/>
      <c r="P153" s="68"/>
      <c r="Q153" s="68"/>
      <c r="R153" s="68"/>
      <c r="S153" s="68"/>
      <c r="T153" s="68"/>
      <c r="U153" s="68"/>
      <c r="V153" s="68"/>
      <c r="W153" s="68"/>
      <c r="X153" s="69"/>
      <c r="Y153" s="32"/>
      <c r="Z153" s="32"/>
      <c r="AA153" s="32"/>
      <c r="AB153" s="32"/>
      <c r="AC153" s="32"/>
      <c r="AD153" s="32"/>
      <c r="AE153" s="32"/>
      <c r="AT153" s="16" t="s">
        <v>176</v>
      </c>
      <c r="AU153" s="16" t="s">
        <v>89</v>
      </c>
    </row>
    <row r="154" spans="1:65" s="13" customFormat="1" ht="11.25">
      <c r="B154" s="224"/>
      <c r="C154" s="225"/>
      <c r="D154" s="220" t="s">
        <v>178</v>
      </c>
      <c r="E154" s="226" t="s">
        <v>1</v>
      </c>
      <c r="F154" s="227" t="s">
        <v>570</v>
      </c>
      <c r="G154" s="225"/>
      <c r="H154" s="228">
        <v>350</v>
      </c>
      <c r="I154" s="229"/>
      <c r="J154" s="229"/>
      <c r="K154" s="225"/>
      <c r="L154" s="225"/>
      <c r="M154" s="230"/>
      <c r="N154" s="231"/>
      <c r="O154" s="232"/>
      <c r="P154" s="232"/>
      <c r="Q154" s="232"/>
      <c r="R154" s="232"/>
      <c r="S154" s="232"/>
      <c r="T154" s="232"/>
      <c r="U154" s="232"/>
      <c r="V154" s="232"/>
      <c r="W154" s="232"/>
      <c r="X154" s="233"/>
      <c r="AT154" s="234" t="s">
        <v>178</v>
      </c>
      <c r="AU154" s="234" t="s">
        <v>89</v>
      </c>
      <c r="AV154" s="13" t="s">
        <v>89</v>
      </c>
      <c r="AW154" s="13" t="s">
        <v>5</v>
      </c>
      <c r="AX154" s="13" t="s">
        <v>87</v>
      </c>
      <c r="AY154" s="234" t="s">
        <v>166</v>
      </c>
    </row>
    <row r="155" spans="1:65" s="2" customFormat="1" ht="24" customHeight="1">
      <c r="A155" s="32"/>
      <c r="B155" s="33"/>
      <c r="C155" s="246" t="s">
        <v>251</v>
      </c>
      <c r="D155" s="246" t="s">
        <v>330</v>
      </c>
      <c r="E155" s="247" t="s">
        <v>331</v>
      </c>
      <c r="F155" s="248" t="s">
        <v>332</v>
      </c>
      <c r="G155" s="249" t="s">
        <v>198</v>
      </c>
      <c r="H155" s="250">
        <v>27.2</v>
      </c>
      <c r="I155" s="251"/>
      <c r="J155" s="252"/>
      <c r="K155" s="253">
        <f>ROUND(P155*H155,2)</f>
        <v>0</v>
      </c>
      <c r="L155" s="248" t="s">
        <v>173</v>
      </c>
      <c r="M155" s="254"/>
      <c r="N155" s="255" t="s">
        <v>1</v>
      </c>
      <c r="O155" s="214" t="s">
        <v>42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68"/>
      <c r="T155" s="216">
        <f>S155*H155</f>
        <v>0</v>
      </c>
      <c r="U155" s="216">
        <v>1</v>
      </c>
      <c r="V155" s="216">
        <f>U155*H155</f>
        <v>27.2</v>
      </c>
      <c r="W155" s="216">
        <v>0</v>
      </c>
      <c r="X155" s="217">
        <f>W155*H155</f>
        <v>0</v>
      </c>
      <c r="Y155" s="32"/>
      <c r="Z155" s="32"/>
      <c r="AA155" s="32"/>
      <c r="AB155" s="32"/>
      <c r="AC155" s="32"/>
      <c r="AD155" s="32"/>
      <c r="AE155" s="32"/>
      <c r="AR155" s="218" t="s">
        <v>217</v>
      </c>
      <c r="AT155" s="218" t="s">
        <v>330</v>
      </c>
      <c r="AU155" s="218" t="s">
        <v>89</v>
      </c>
      <c r="AY155" s="16" t="s">
        <v>166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6" t="s">
        <v>87</v>
      </c>
      <c r="BK155" s="219">
        <f>ROUND(P155*H155,2)</f>
        <v>0</v>
      </c>
      <c r="BL155" s="16" t="s">
        <v>174</v>
      </c>
      <c r="BM155" s="218" t="s">
        <v>571</v>
      </c>
    </row>
    <row r="156" spans="1:65" s="2" customFormat="1" ht="11.25">
      <c r="A156" s="32"/>
      <c r="B156" s="33"/>
      <c r="C156" s="34"/>
      <c r="D156" s="220" t="s">
        <v>176</v>
      </c>
      <c r="E156" s="34"/>
      <c r="F156" s="221" t="s">
        <v>332</v>
      </c>
      <c r="G156" s="34"/>
      <c r="H156" s="34"/>
      <c r="I156" s="113"/>
      <c r="J156" s="113"/>
      <c r="K156" s="34"/>
      <c r="L156" s="34"/>
      <c r="M156" s="37"/>
      <c r="N156" s="222"/>
      <c r="O156" s="223"/>
      <c r="P156" s="68"/>
      <c r="Q156" s="68"/>
      <c r="R156" s="68"/>
      <c r="S156" s="68"/>
      <c r="T156" s="68"/>
      <c r="U156" s="68"/>
      <c r="V156" s="68"/>
      <c r="W156" s="68"/>
      <c r="X156" s="69"/>
      <c r="Y156" s="32"/>
      <c r="Z156" s="32"/>
      <c r="AA156" s="32"/>
      <c r="AB156" s="32"/>
      <c r="AC156" s="32"/>
      <c r="AD156" s="32"/>
      <c r="AE156" s="32"/>
      <c r="AT156" s="16" t="s">
        <v>176</v>
      </c>
      <c r="AU156" s="16" t="s">
        <v>89</v>
      </c>
    </row>
    <row r="157" spans="1:65" s="13" customFormat="1" ht="11.25">
      <c r="B157" s="224"/>
      <c r="C157" s="225"/>
      <c r="D157" s="220" t="s">
        <v>178</v>
      </c>
      <c r="E157" s="226" t="s">
        <v>1</v>
      </c>
      <c r="F157" s="227" t="s">
        <v>572</v>
      </c>
      <c r="G157" s="225"/>
      <c r="H157" s="228">
        <v>27.2</v>
      </c>
      <c r="I157" s="229"/>
      <c r="J157" s="229"/>
      <c r="K157" s="225"/>
      <c r="L157" s="225"/>
      <c r="M157" s="230"/>
      <c r="N157" s="231"/>
      <c r="O157" s="232"/>
      <c r="P157" s="232"/>
      <c r="Q157" s="232"/>
      <c r="R157" s="232"/>
      <c r="S157" s="232"/>
      <c r="T157" s="232"/>
      <c r="U157" s="232"/>
      <c r="V157" s="232"/>
      <c r="W157" s="232"/>
      <c r="X157" s="233"/>
      <c r="AT157" s="234" t="s">
        <v>178</v>
      </c>
      <c r="AU157" s="234" t="s">
        <v>89</v>
      </c>
      <c r="AV157" s="13" t="s">
        <v>89</v>
      </c>
      <c r="AW157" s="13" t="s">
        <v>5</v>
      </c>
      <c r="AX157" s="13" t="s">
        <v>87</v>
      </c>
      <c r="AY157" s="234" t="s">
        <v>166</v>
      </c>
    </row>
    <row r="158" spans="1:65" s="2" customFormat="1" ht="24" customHeight="1">
      <c r="A158" s="32"/>
      <c r="B158" s="33"/>
      <c r="C158" s="246" t="s">
        <v>9</v>
      </c>
      <c r="D158" s="246" t="s">
        <v>330</v>
      </c>
      <c r="E158" s="247" t="s">
        <v>573</v>
      </c>
      <c r="F158" s="248" t="s">
        <v>574</v>
      </c>
      <c r="G158" s="249" t="s">
        <v>198</v>
      </c>
      <c r="H158" s="250">
        <v>42.5</v>
      </c>
      <c r="I158" s="251"/>
      <c r="J158" s="252"/>
      <c r="K158" s="253">
        <f>ROUND(P158*H158,2)</f>
        <v>0</v>
      </c>
      <c r="L158" s="248" t="s">
        <v>173</v>
      </c>
      <c r="M158" s="254"/>
      <c r="N158" s="255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1</v>
      </c>
      <c r="V158" s="216">
        <f>U158*H158</f>
        <v>42.5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217</v>
      </c>
      <c r="AT158" s="218" t="s">
        <v>330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575</v>
      </c>
    </row>
    <row r="159" spans="1:65" s="2" customFormat="1" ht="11.25">
      <c r="A159" s="32"/>
      <c r="B159" s="33"/>
      <c r="C159" s="34"/>
      <c r="D159" s="220" t="s">
        <v>176</v>
      </c>
      <c r="E159" s="34"/>
      <c r="F159" s="221" t="s">
        <v>574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13" customFormat="1" ht="11.25">
      <c r="B160" s="224"/>
      <c r="C160" s="225"/>
      <c r="D160" s="220" t="s">
        <v>178</v>
      </c>
      <c r="E160" s="226" t="s">
        <v>1</v>
      </c>
      <c r="F160" s="227" t="s">
        <v>576</v>
      </c>
      <c r="G160" s="225"/>
      <c r="H160" s="228">
        <v>42.5</v>
      </c>
      <c r="I160" s="229"/>
      <c r="J160" s="229"/>
      <c r="K160" s="225"/>
      <c r="L160" s="225"/>
      <c r="M160" s="230"/>
      <c r="N160" s="231"/>
      <c r="O160" s="232"/>
      <c r="P160" s="232"/>
      <c r="Q160" s="232"/>
      <c r="R160" s="232"/>
      <c r="S160" s="232"/>
      <c r="T160" s="232"/>
      <c r="U160" s="232"/>
      <c r="V160" s="232"/>
      <c r="W160" s="232"/>
      <c r="X160" s="233"/>
      <c r="AT160" s="234" t="s">
        <v>178</v>
      </c>
      <c r="AU160" s="234" t="s">
        <v>89</v>
      </c>
      <c r="AV160" s="13" t="s">
        <v>89</v>
      </c>
      <c r="AW160" s="13" t="s">
        <v>5</v>
      </c>
      <c r="AX160" s="13" t="s">
        <v>87</v>
      </c>
      <c r="AY160" s="234" t="s">
        <v>166</v>
      </c>
    </row>
    <row r="161" spans="1:65" s="2" customFormat="1" ht="24" customHeight="1">
      <c r="A161" s="32"/>
      <c r="B161" s="33"/>
      <c r="C161" s="246" t="s">
        <v>260</v>
      </c>
      <c r="D161" s="246" t="s">
        <v>330</v>
      </c>
      <c r="E161" s="247" t="s">
        <v>336</v>
      </c>
      <c r="F161" s="248" t="s">
        <v>337</v>
      </c>
      <c r="G161" s="249" t="s">
        <v>198</v>
      </c>
      <c r="H161" s="250">
        <v>28</v>
      </c>
      <c r="I161" s="251"/>
      <c r="J161" s="252"/>
      <c r="K161" s="253">
        <f>ROUND(P161*H161,2)</f>
        <v>0</v>
      </c>
      <c r="L161" s="248" t="s">
        <v>173</v>
      </c>
      <c r="M161" s="254"/>
      <c r="N161" s="255" t="s">
        <v>1</v>
      </c>
      <c r="O161" s="214" t="s">
        <v>42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68"/>
      <c r="T161" s="216">
        <f>S161*H161</f>
        <v>0</v>
      </c>
      <c r="U161" s="216">
        <v>1</v>
      </c>
      <c r="V161" s="216">
        <f>U161*H161</f>
        <v>28</v>
      </c>
      <c r="W161" s="216">
        <v>0</v>
      </c>
      <c r="X161" s="217">
        <f>W161*H161</f>
        <v>0</v>
      </c>
      <c r="Y161" s="32"/>
      <c r="Z161" s="32"/>
      <c r="AA161" s="32"/>
      <c r="AB161" s="32"/>
      <c r="AC161" s="32"/>
      <c r="AD161" s="32"/>
      <c r="AE161" s="32"/>
      <c r="AR161" s="218" t="s">
        <v>217</v>
      </c>
      <c r="AT161" s="218" t="s">
        <v>330</v>
      </c>
      <c r="AU161" s="218" t="s">
        <v>89</v>
      </c>
      <c r="AY161" s="16" t="s">
        <v>166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6" t="s">
        <v>87</v>
      </c>
      <c r="BK161" s="219">
        <f>ROUND(P161*H161,2)</f>
        <v>0</v>
      </c>
      <c r="BL161" s="16" t="s">
        <v>174</v>
      </c>
      <c r="BM161" s="218" t="s">
        <v>577</v>
      </c>
    </row>
    <row r="162" spans="1:65" s="2" customFormat="1" ht="11.25">
      <c r="A162" s="32"/>
      <c r="B162" s="33"/>
      <c r="C162" s="34"/>
      <c r="D162" s="220" t="s">
        <v>176</v>
      </c>
      <c r="E162" s="34"/>
      <c r="F162" s="221" t="s">
        <v>337</v>
      </c>
      <c r="G162" s="34"/>
      <c r="H162" s="34"/>
      <c r="I162" s="113"/>
      <c r="J162" s="113"/>
      <c r="K162" s="34"/>
      <c r="L162" s="34"/>
      <c r="M162" s="37"/>
      <c r="N162" s="222"/>
      <c r="O162" s="223"/>
      <c r="P162" s="68"/>
      <c r="Q162" s="68"/>
      <c r="R162" s="68"/>
      <c r="S162" s="68"/>
      <c r="T162" s="68"/>
      <c r="U162" s="68"/>
      <c r="V162" s="68"/>
      <c r="W162" s="68"/>
      <c r="X162" s="69"/>
      <c r="Y162" s="32"/>
      <c r="Z162" s="32"/>
      <c r="AA162" s="32"/>
      <c r="AB162" s="32"/>
      <c r="AC162" s="32"/>
      <c r="AD162" s="32"/>
      <c r="AE162" s="32"/>
      <c r="AT162" s="16" t="s">
        <v>176</v>
      </c>
      <c r="AU162" s="16" t="s">
        <v>89</v>
      </c>
    </row>
    <row r="163" spans="1:65" s="13" customFormat="1" ht="11.25">
      <c r="B163" s="224"/>
      <c r="C163" s="225"/>
      <c r="D163" s="220" t="s">
        <v>178</v>
      </c>
      <c r="E163" s="226" t="s">
        <v>1</v>
      </c>
      <c r="F163" s="227" t="s">
        <v>578</v>
      </c>
      <c r="G163" s="225"/>
      <c r="H163" s="228">
        <v>28</v>
      </c>
      <c r="I163" s="229"/>
      <c r="J163" s="229"/>
      <c r="K163" s="225"/>
      <c r="L163" s="225"/>
      <c r="M163" s="230"/>
      <c r="N163" s="231"/>
      <c r="O163" s="232"/>
      <c r="P163" s="232"/>
      <c r="Q163" s="232"/>
      <c r="R163" s="232"/>
      <c r="S163" s="232"/>
      <c r="T163" s="232"/>
      <c r="U163" s="232"/>
      <c r="V163" s="232"/>
      <c r="W163" s="232"/>
      <c r="X163" s="233"/>
      <c r="AT163" s="234" t="s">
        <v>178</v>
      </c>
      <c r="AU163" s="234" t="s">
        <v>89</v>
      </c>
      <c r="AV163" s="13" t="s">
        <v>89</v>
      </c>
      <c r="AW163" s="13" t="s">
        <v>5</v>
      </c>
      <c r="AX163" s="13" t="s">
        <v>87</v>
      </c>
      <c r="AY163" s="234" t="s">
        <v>166</v>
      </c>
    </row>
    <row r="164" spans="1:65" s="2" customFormat="1" ht="24" customHeight="1">
      <c r="A164" s="32"/>
      <c r="B164" s="33"/>
      <c r="C164" s="246" t="s">
        <v>265</v>
      </c>
      <c r="D164" s="246" t="s">
        <v>330</v>
      </c>
      <c r="E164" s="247" t="s">
        <v>409</v>
      </c>
      <c r="F164" s="248" t="s">
        <v>410</v>
      </c>
      <c r="G164" s="249" t="s">
        <v>193</v>
      </c>
      <c r="H164" s="250">
        <v>28</v>
      </c>
      <c r="I164" s="251"/>
      <c r="J164" s="252"/>
      <c r="K164" s="253">
        <f>ROUND(P164*H164,2)</f>
        <v>0</v>
      </c>
      <c r="L164" s="248" t="s">
        <v>173</v>
      </c>
      <c r="M164" s="254"/>
      <c r="N164" s="255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9.7000000000000003E-2</v>
      </c>
      <c r="V164" s="216">
        <f>U164*H164</f>
        <v>2.7160000000000002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217</v>
      </c>
      <c r="AT164" s="218" t="s">
        <v>330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579</v>
      </c>
    </row>
    <row r="165" spans="1:65" s="2" customFormat="1" ht="11.25">
      <c r="A165" s="32"/>
      <c r="B165" s="33"/>
      <c r="C165" s="34"/>
      <c r="D165" s="220" t="s">
        <v>176</v>
      </c>
      <c r="E165" s="34"/>
      <c r="F165" s="221" t="s">
        <v>410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2" customFormat="1" ht="24" customHeight="1">
      <c r="A166" s="32"/>
      <c r="B166" s="33"/>
      <c r="C166" s="246" t="s">
        <v>270</v>
      </c>
      <c r="D166" s="246" t="s">
        <v>330</v>
      </c>
      <c r="E166" s="247" t="s">
        <v>580</v>
      </c>
      <c r="F166" s="248" t="s">
        <v>581</v>
      </c>
      <c r="G166" s="249" t="s">
        <v>193</v>
      </c>
      <c r="H166" s="250">
        <v>71</v>
      </c>
      <c r="I166" s="251"/>
      <c r="J166" s="252"/>
      <c r="K166" s="253">
        <f>ROUND(P166*H166,2)</f>
        <v>0</v>
      </c>
      <c r="L166" s="248" t="s">
        <v>1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6.3E-2</v>
      </c>
      <c r="V166" s="216">
        <f>U166*H166</f>
        <v>4.4729999999999999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582</v>
      </c>
    </row>
    <row r="167" spans="1:65" s="2" customFormat="1" ht="11.25">
      <c r="A167" s="32"/>
      <c r="B167" s="33"/>
      <c r="C167" s="34"/>
      <c r="D167" s="220" t="s">
        <v>176</v>
      </c>
      <c r="E167" s="34"/>
      <c r="F167" s="221" t="s">
        <v>581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2" customFormat="1" ht="24" customHeight="1">
      <c r="A168" s="32"/>
      <c r="B168" s="33"/>
      <c r="C168" s="246" t="s">
        <v>275</v>
      </c>
      <c r="D168" s="246" t="s">
        <v>330</v>
      </c>
      <c r="E168" s="247" t="s">
        <v>583</v>
      </c>
      <c r="F168" s="248" t="s">
        <v>584</v>
      </c>
      <c r="G168" s="249" t="s">
        <v>193</v>
      </c>
      <c r="H168" s="250">
        <v>35</v>
      </c>
      <c r="I168" s="251"/>
      <c r="J168" s="252"/>
      <c r="K168" s="253">
        <f>ROUND(P168*H168,2)</f>
        <v>0</v>
      </c>
      <c r="L168" s="248" t="s">
        <v>1</v>
      </c>
      <c r="M168" s="254"/>
      <c r="N168" s="255" t="s">
        <v>1</v>
      </c>
      <c r="O168" s="214" t="s">
        <v>42</v>
      </c>
      <c r="P168" s="215">
        <f>I168+J168</f>
        <v>0</v>
      </c>
      <c r="Q168" s="215">
        <f>ROUND(I168*H168,2)</f>
        <v>0</v>
      </c>
      <c r="R168" s="215">
        <f>ROUND(J168*H168,2)</f>
        <v>0</v>
      </c>
      <c r="S168" s="68"/>
      <c r="T168" s="216">
        <f>S168*H168</f>
        <v>0</v>
      </c>
      <c r="U168" s="216">
        <v>4.8500000000000001E-2</v>
      </c>
      <c r="V168" s="216">
        <f>U168*H168</f>
        <v>1.6975</v>
      </c>
      <c r="W168" s="216">
        <v>0</v>
      </c>
      <c r="X168" s="217">
        <f>W168*H168</f>
        <v>0</v>
      </c>
      <c r="Y168" s="32"/>
      <c r="Z168" s="32"/>
      <c r="AA168" s="32"/>
      <c r="AB168" s="32"/>
      <c r="AC168" s="32"/>
      <c r="AD168" s="32"/>
      <c r="AE168" s="32"/>
      <c r="AR168" s="218" t="s">
        <v>217</v>
      </c>
      <c r="AT168" s="218" t="s">
        <v>330</v>
      </c>
      <c r="AU168" s="218" t="s">
        <v>89</v>
      </c>
      <c r="AY168" s="16" t="s">
        <v>166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6" t="s">
        <v>87</v>
      </c>
      <c r="BK168" s="219">
        <f>ROUND(P168*H168,2)</f>
        <v>0</v>
      </c>
      <c r="BL168" s="16" t="s">
        <v>174</v>
      </c>
      <c r="BM168" s="218" t="s">
        <v>585</v>
      </c>
    </row>
    <row r="169" spans="1:65" s="2" customFormat="1" ht="11.25">
      <c r="A169" s="32"/>
      <c r="B169" s="33"/>
      <c r="C169" s="34"/>
      <c r="D169" s="220" t="s">
        <v>176</v>
      </c>
      <c r="E169" s="34"/>
      <c r="F169" s="221" t="s">
        <v>584</v>
      </c>
      <c r="G169" s="34"/>
      <c r="H169" s="34"/>
      <c r="I169" s="113"/>
      <c r="J169" s="113"/>
      <c r="K169" s="34"/>
      <c r="L169" s="34"/>
      <c r="M169" s="37"/>
      <c r="N169" s="222"/>
      <c r="O169" s="223"/>
      <c r="P169" s="68"/>
      <c r="Q169" s="68"/>
      <c r="R169" s="68"/>
      <c r="S169" s="68"/>
      <c r="T169" s="68"/>
      <c r="U169" s="68"/>
      <c r="V169" s="68"/>
      <c r="W169" s="68"/>
      <c r="X169" s="69"/>
      <c r="Y169" s="32"/>
      <c r="Z169" s="32"/>
      <c r="AA169" s="32"/>
      <c r="AB169" s="32"/>
      <c r="AC169" s="32"/>
      <c r="AD169" s="32"/>
      <c r="AE169" s="32"/>
      <c r="AT169" s="16" t="s">
        <v>176</v>
      </c>
      <c r="AU169" s="16" t="s">
        <v>89</v>
      </c>
    </row>
    <row r="170" spans="1:65" s="2" customFormat="1" ht="24" customHeight="1">
      <c r="A170" s="32"/>
      <c r="B170" s="33"/>
      <c r="C170" s="246" t="s">
        <v>280</v>
      </c>
      <c r="D170" s="246" t="s">
        <v>330</v>
      </c>
      <c r="E170" s="247" t="s">
        <v>354</v>
      </c>
      <c r="F170" s="248" t="s">
        <v>355</v>
      </c>
      <c r="G170" s="249" t="s">
        <v>193</v>
      </c>
      <c r="H170" s="250">
        <v>180</v>
      </c>
      <c r="I170" s="251"/>
      <c r="J170" s="252"/>
      <c r="K170" s="253">
        <f>ROUND(P170*H170,2)</f>
        <v>0</v>
      </c>
      <c r="L170" s="248" t="s">
        <v>173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5.1999999999999995E-4</v>
      </c>
      <c r="V170" s="216">
        <f>U170*H170</f>
        <v>9.3599999999999989E-2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586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355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24" customHeight="1">
      <c r="A172" s="32"/>
      <c r="B172" s="33"/>
      <c r="C172" s="246" t="s">
        <v>8</v>
      </c>
      <c r="D172" s="246" t="s">
        <v>330</v>
      </c>
      <c r="E172" s="247" t="s">
        <v>362</v>
      </c>
      <c r="F172" s="248" t="s">
        <v>363</v>
      </c>
      <c r="G172" s="249" t="s">
        <v>193</v>
      </c>
      <c r="H172" s="250">
        <v>180</v>
      </c>
      <c r="I172" s="251"/>
      <c r="J172" s="252"/>
      <c r="K172" s="253">
        <f>ROUND(P172*H172,2)</f>
        <v>0</v>
      </c>
      <c r="L172" s="248" t="s">
        <v>173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9.0000000000000006E-5</v>
      </c>
      <c r="V172" s="216">
        <f>U172*H172</f>
        <v>1.6200000000000003E-2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587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363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291</v>
      </c>
      <c r="D174" s="246" t="s">
        <v>330</v>
      </c>
      <c r="E174" s="247" t="s">
        <v>588</v>
      </c>
      <c r="F174" s="248" t="s">
        <v>589</v>
      </c>
      <c r="G174" s="249" t="s">
        <v>193</v>
      </c>
      <c r="H174" s="250">
        <v>90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4.0999999999999999E-4</v>
      </c>
      <c r="V174" s="216">
        <f>U174*H174</f>
        <v>3.6900000000000002E-2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590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589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296</v>
      </c>
      <c r="D176" s="246" t="s">
        <v>330</v>
      </c>
      <c r="E176" s="247" t="s">
        <v>433</v>
      </c>
      <c r="F176" s="248" t="s">
        <v>434</v>
      </c>
      <c r="G176" s="249" t="s">
        <v>193</v>
      </c>
      <c r="H176" s="250">
        <v>90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1.4999999999999999E-4</v>
      </c>
      <c r="V176" s="216">
        <f>U176*H176</f>
        <v>1.3499999999999998E-2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591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434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302</v>
      </c>
      <c r="D178" s="246" t="s">
        <v>330</v>
      </c>
      <c r="E178" s="247" t="s">
        <v>362</v>
      </c>
      <c r="F178" s="248" t="s">
        <v>363</v>
      </c>
      <c r="G178" s="249" t="s">
        <v>193</v>
      </c>
      <c r="H178" s="250">
        <v>90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9.0000000000000006E-5</v>
      </c>
      <c r="V178" s="216">
        <f>U178*H178</f>
        <v>8.1000000000000013E-3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592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363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308</v>
      </c>
      <c r="D180" s="246" t="s">
        <v>330</v>
      </c>
      <c r="E180" s="247" t="s">
        <v>593</v>
      </c>
      <c r="F180" s="248" t="s">
        <v>594</v>
      </c>
      <c r="G180" s="249" t="s">
        <v>193</v>
      </c>
      <c r="H180" s="250">
        <v>90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5.0000000000000002E-5</v>
      </c>
      <c r="V180" s="216">
        <f>U180*H180</f>
        <v>4.5000000000000005E-3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595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594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314</v>
      </c>
      <c r="D182" s="246" t="s">
        <v>330</v>
      </c>
      <c r="E182" s="247" t="s">
        <v>596</v>
      </c>
      <c r="F182" s="248" t="s">
        <v>597</v>
      </c>
      <c r="G182" s="249" t="s">
        <v>182</v>
      </c>
      <c r="H182" s="250">
        <v>160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4.0000000000000002E-4</v>
      </c>
      <c r="V182" s="216">
        <f>U182*H182</f>
        <v>6.4000000000000001E-2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598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597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12" customFormat="1" ht="25.9" customHeight="1">
      <c r="B184" s="189"/>
      <c r="C184" s="190"/>
      <c r="D184" s="191" t="s">
        <v>78</v>
      </c>
      <c r="E184" s="192" t="s">
        <v>457</v>
      </c>
      <c r="F184" s="192" t="s">
        <v>458</v>
      </c>
      <c r="G184" s="190"/>
      <c r="H184" s="190"/>
      <c r="I184" s="193"/>
      <c r="J184" s="193"/>
      <c r="K184" s="194">
        <f>BK184</f>
        <v>0</v>
      </c>
      <c r="L184" s="190"/>
      <c r="M184" s="195"/>
      <c r="N184" s="196"/>
      <c r="O184" s="197"/>
      <c r="P184" s="197"/>
      <c r="Q184" s="198">
        <f>SUM(Q185:Q209)</f>
        <v>0</v>
      </c>
      <c r="R184" s="198">
        <f>SUM(R185:R209)</f>
        <v>0</v>
      </c>
      <c r="S184" s="197"/>
      <c r="T184" s="199">
        <f>SUM(T185:T209)</f>
        <v>0</v>
      </c>
      <c r="U184" s="197"/>
      <c r="V184" s="199">
        <f>SUM(V185:V209)</f>
        <v>0</v>
      </c>
      <c r="W184" s="197"/>
      <c r="X184" s="200">
        <f>SUM(X185:X209)</f>
        <v>0</v>
      </c>
      <c r="AR184" s="201" t="s">
        <v>174</v>
      </c>
      <c r="AT184" s="202" t="s">
        <v>78</v>
      </c>
      <c r="AU184" s="202" t="s">
        <v>79</v>
      </c>
      <c r="AY184" s="201" t="s">
        <v>166</v>
      </c>
      <c r="BK184" s="203">
        <f>SUM(BK185:BK209)</f>
        <v>0</v>
      </c>
    </row>
    <row r="185" spans="1:65" s="2" customFormat="1" ht="24" customHeight="1">
      <c r="A185" s="32"/>
      <c r="B185" s="33"/>
      <c r="C185" s="206" t="s">
        <v>319</v>
      </c>
      <c r="D185" s="206" t="s">
        <v>169</v>
      </c>
      <c r="E185" s="207" t="s">
        <v>599</v>
      </c>
      <c r="F185" s="208" t="s">
        <v>600</v>
      </c>
      <c r="G185" s="209" t="s">
        <v>198</v>
      </c>
      <c r="H185" s="210">
        <v>245</v>
      </c>
      <c r="I185" s="211"/>
      <c r="J185" s="211"/>
      <c r="K185" s="212">
        <f>ROUND(P185*H185,2)</f>
        <v>0</v>
      </c>
      <c r="L185" s="208" t="s">
        <v>173</v>
      </c>
      <c r="M185" s="37"/>
      <c r="N185" s="213" t="s">
        <v>1</v>
      </c>
      <c r="O185" s="214" t="s">
        <v>42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68"/>
      <c r="T185" s="216">
        <f>S185*H185</f>
        <v>0</v>
      </c>
      <c r="U185" s="216">
        <v>0</v>
      </c>
      <c r="V185" s="216">
        <f>U185*H185</f>
        <v>0</v>
      </c>
      <c r="W185" s="216">
        <v>0</v>
      </c>
      <c r="X185" s="217">
        <f>W185*H185</f>
        <v>0</v>
      </c>
      <c r="Y185" s="32"/>
      <c r="Z185" s="32"/>
      <c r="AA185" s="32"/>
      <c r="AB185" s="32"/>
      <c r="AC185" s="32"/>
      <c r="AD185" s="32"/>
      <c r="AE185" s="32"/>
      <c r="AR185" s="218" t="s">
        <v>462</v>
      </c>
      <c r="AT185" s="218" t="s">
        <v>169</v>
      </c>
      <c r="AU185" s="218" t="s">
        <v>87</v>
      </c>
      <c r="AY185" s="16" t="s">
        <v>166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6" t="s">
        <v>87</v>
      </c>
      <c r="BK185" s="219">
        <f>ROUND(P185*H185,2)</f>
        <v>0</v>
      </c>
      <c r="BL185" s="16" t="s">
        <v>462</v>
      </c>
      <c r="BM185" s="218" t="s">
        <v>601</v>
      </c>
    </row>
    <row r="186" spans="1:65" s="2" customFormat="1" ht="58.5">
      <c r="A186" s="32"/>
      <c r="B186" s="33"/>
      <c r="C186" s="34"/>
      <c r="D186" s="220" t="s">
        <v>176</v>
      </c>
      <c r="E186" s="34"/>
      <c r="F186" s="221" t="s">
        <v>602</v>
      </c>
      <c r="G186" s="34"/>
      <c r="H186" s="34"/>
      <c r="I186" s="113"/>
      <c r="J186" s="113"/>
      <c r="K186" s="34"/>
      <c r="L186" s="34"/>
      <c r="M186" s="37"/>
      <c r="N186" s="222"/>
      <c r="O186" s="223"/>
      <c r="P186" s="68"/>
      <c r="Q186" s="68"/>
      <c r="R186" s="68"/>
      <c r="S186" s="68"/>
      <c r="T186" s="68"/>
      <c r="U186" s="68"/>
      <c r="V186" s="68"/>
      <c r="W186" s="68"/>
      <c r="X186" s="69"/>
      <c r="Y186" s="32"/>
      <c r="Z186" s="32"/>
      <c r="AA186" s="32"/>
      <c r="AB186" s="32"/>
      <c r="AC186" s="32"/>
      <c r="AD186" s="32"/>
      <c r="AE186" s="32"/>
      <c r="AT186" s="16" t="s">
        <v>176</v>
      </c>
      <c r="AU186" s="16" t="s">
        <v>87</v>
      </c>
    </row>
    <row r="187" spans="1:65" s="13" customFormat="1" ht="11.25">
      <c r="B187" s="224"/>
      <c r="C187" s="225"/>
      <c r="D187" s="220" t="s">
        <v>178</v>
      </c>
      <c r="E187" s="226" t="s">
        <v>1</v>
      </c>
      <c r="F187" s="227" t="s">
        <v>603</v>
      </c>
      <c r="G187" s="225"/>
      <c r="H187" s="228">
        <v>200</v>
      </c>
      <c r="I187" s="229"/>
      <c r="J187" s="229"/>
      <c r="K187" s="225"/>
      <c r="L187" s="225"/>
      <c r="M187" s="230"/>
      <c r="N187" s="231"/>
      <c r="O187" s="232"/>
      <c r="P187" s="232"/>
      <c r="Q187" s="232"/>
      <c r="R187" s="232"/>
      <c r="S187" s="232"/>
      <c r="T187" s="232"/>
      <c r="U187" s="232"/>
      <c r="V187" s="232"/>
      <c r="W187" s="232"/>
      <c r="X187" s="233"/>
      <c r="AT187" s="234" t="s">
        <v>178</v>
      </c>
      <c r="AU187" s="234" t="s">
        <v>87</v>
      </c>
      <c r="AV187" s="13" t="s">
        <v>89</v>
      </c>
      <c r="AW187" s="13" t="s">
        <v>5</v>
      </c>
      <c r="AX187" s="13" t="s">
        <v>79</v>
      </c>
      <c r="AY187" s="234" t="s">
        <v>166</v>
      </c>
    </row>
    <row r="188" spans="1:65" s="13" customFormat="1" ht="11.25">
      <c r="B188" s="224"/>
      <c r="C188" s="225"/>
      <c r="D188" s="220" t="s">
        <v>178</v>
      </c>
      <c r="E188" s="226" t="s">
        <v>1</v>
      </c>
      <c r="F188" s="227" t="s">
        <v>604</v>
      </c>
      <c r="G188" s="225"/>
      <c r="H188" s="228">
        <v>45</v>
      </c>
      <c r="I188" s="229"/>
      <c r="J188" s="229"/>
      <c r="K188" s="225"/>
      <c r="L188" s="225"/>
      <c r="M188" s="230"/>
      <c r="N188" s="231"/>
      <c r="O188" s="232"/>
      <c r="P188" s="232"/>
      <c r="Q188" s="232"/>
      <c r="R188" s="232"/>
      <c r="S188" s="232"/>
      <c r="T188" s="232"/>
      <c r="U188" s="232"/>
      <c r="V188" s="232"/>
      <c r="W188" s="232"/>
      <c r="X188" s="233"/>
      <c r="AT188" s="234" t="s">
        <v>178</v>
      </c>
      <c r="AU188" s="234" t="s">
        <v>87</v>
      </c>
      <c r="AV188" s="13" t="s">
        <v>89</v>
      </c>
      <c r="AW188" s="13" t="s">
        <v>5</v>
      </c>
      <c r="AX188" s="13" t="s">
        <v>79</v>
      </c>
      <c r="AY188" s="234" t="s">
        <v>166</v>
      </c>
    </row>
    <row r="189" spans="1:65" s="14" customFormat="1" ht="11.25">
      <c r="B189" s="235"/>
      <c r="C189" s="236"/>
      <c r="D189" s="220" t="s">
        <v>178</v>
      </c>
      <c r="E189" s="237" t="s">
        <v>1</v>
      </c>
      <c r="F189" s="238" t="s">
        <v>203</v>
      </c>
      <c r="G189" s="236"/>
      <c r="H189" s="239">
        <v>245</v>
      </c>
      <c r="I189" s="240"/>
      <c r="J189" s="240"/>
      <c r="K189" s="236"/>
      <c r="L189" s="236"/>
      <c r="M189" s="241"/>
      <c r="N189" s="242"/>
      <c r="O189" s="243"/>
      <c r="P189" s="243"/>
      <c r="Q189" s="243"/>
      <c r="R189" s="243"/>
      <c r="S189" s="243"/>
      <c r="T189" s="243"/>
      <c r="U189" s="243"/>
      <c r="V189" s="243"/>
      <c r="W189" s="243"/>
      <c r="X189" s="244"/>
      <c r="AT189" s="245" t="s">
        <v>178</v>
      </c>
      <c r="AU189" s="245" t="s">
        <v>87</v>
      </c>
      <c r="AV189" s="14" t="s">
        <v>174</v>
      </c>
      <c r="AW189" s="14" t="s">
        <v>5</v>
      </c>
      <c r="AX189" s="14" t="s">
        <v>87</v>
      </c>
      <c r="AY189" s="245" t="s">
        <v>166</v>
      </c>
    </row>
    <row r="190" spans="1:65" s="2" customFormat="1" ht="24" customHeight="1">
      <c r="A190" s="32"/>
      <c r="B190" s="33"/>
      <c r="C190" s="206" t="s">
        <v>324</v>
      </c>
      <c r="D190" s="206" t="s">
        <v>169</v>
      </c>
      <c r="E190" s="207" t="s">
        <v>605</v>
      </c>
      <c r="F190" s="208" t="s">
        <v>606</v>
      </c>
      <c r="G190" s="209" t="s">
        <v>198</v>
      </c>
      <c r="H190" s="210">
        <v>63.936</v>
      </c>
      <c r="I190" s="211"/>
      <c r="J190" s="211"/>
      <c r="K190" s="212">
        <f>ROUND(P190*H190,2)</f>
        <v>0</v>
      </c>
      <c r="L190" s="208" t="s">
        <v>173</v>
      </c>
      <c r="M190" s="37"/>
      <c r="N190" s="213" t="s">
        <v>1</v>
      </c>
      <c r="O190" s="214" t="s">
        <v>42</v>
      </c>
      <c r="P190" s="215">
        <f>I190+J190</f>
        <v>0</v>
      </c>
      <c r="Q190" s="215">
        <f>ROUND(I190*H190,2)</f>
        <v>0</v>
      </c>
      <c r="R190" s="215">
        <f>ROUND(J190*H190,2)</f>
        <v>0</v>
      </c>
      <c r="S190" s="68"/>
      <c r="T190" s="216">
        <f>S190*H190</f>
        <v>0</v>
      </c>
      <c r="U190" s="216">
        <v>0</v>
      </c>
      <c r="V190" s="216">
        <f>U190*H190</f>
        <v>0</v>
      </c>
      <c r="W190" s="216">
        <v>0</v>
      </c>
      <c r="X190" s="217">
        <f>W190*H190</f>
        <v>0</v>
      </c>
      <c r="Y190" s="32"/>
      <c r="Z190" s="32"/>
      <c r="AA190" s="32"/>
      <c r="AB190" s="32"/>
      <c r="AC190" s="32"/>
      <c r="AD190" s="32"/>
      <c r="AE190" s="32"/>
      <c r="AR190" s="218" t="s">
        <v>462</v>
      </c>
      <c r="AT190" s="218" t="s">
        <v>169</v>
      </c>
      <c r="AU190" s="218" t="s">
        <v>87</v>
      </c>
      <c r="AY190" s="16" t="s">
        <v>166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6" t="s">
        <v>87</v>
      </c>
      <c r="BK190" s="219">
        <f>ROUND(P190*H190,2)</f>
        <v>0</v>
      </c>
      <c r="BL190" s="16" t="s">
        <v>462</v>
      </c>
      <c r="BM190" s="218" t="s">
        <v>607</v>
      </c>
    </row>
    <row r="191" spans="1:65" s="2" customFormat="1" ht="58.5">
      <c r="A191" s="32"/>
      <c r="B191" s="33"/>
      <c r="C191" s="34"/>
      <c r="D191" s="220" t="s">
        <v>176</v>
      </c>
      <c r="E191" s="34"/>
      <c r="F191" s="221" t="s">
        <v>608</v>
      </c>
      <c r="G191" s="34"/>
      <c r="H191" s="34"/>
      <c r="I191" s="113"/>
      <c r="J191" s="113"/>
      <c r="K191" s="34"/>
      <c r="L191" s="34"/>
      <c r="M191" s="37"/>
      <c r="N191" s="222"/>
      <c r="O191" s="223"/>
      <c r="P191" s="68"/>
      <c r="Q191" s="68"/>
      <c r="R191" s="68"/>
      <c r="S191" s="68"/>
      <c r="T191" s="68"/>
      <c r="U191" s="68"/>
      <c r="V191" s="68"/>
      <c r="W191" s="68"/>
      <c r="X191" s="69"/>
      <c r="Y191" s="32"/>
      <c r="Z191" s="32"/>
      <c r="AA191" s="32"/>
      <c r="AB191" s="32"/>
      <c r="AC191" s="32"/>
      <c r="AD191" s="32"/>
      <c r="AE191" s="32"/>
      <c r="AT191" s="16" t="s">
        <v>176</v>
      </c>
      <c r="AU191" s="16" t="s">
        <v>87</v>
      </c>
    </row>
    <row r="192" spans="1:65" s="13" customFormat="1" ht="11.25">
      <c r="B192" s="224"/>
      <c r="C192" s="225"/>
      <c r="D192" s="220" t="s">
        <v>178</v>
      </c>
      <c r="E192" s="226" t="s">
        <v>1</v>
      </c>
      <c r="F192" s="227" t="s">
        <v>609</v>
      </c>
      <c r="G192" s="225"/>
      <c r="H192" s="228">
        <v>63.936</v>
      </c>
      <c r="I192" s="229"/>
      <c r="J192" s="229"/>
      <c r="K192" s="225"/>
      <c r="L192" s="225"/>
      <c r="M192" s="230"/>
      <c r="N192" s="231"/>
      <c r="O192" s="232"/>
      <c r="P192" s="232"/>
      <c r="Q192" s="232"/>
      <c r="R192" s="232"/>
      <c r="S192" s="232"/>
      <c r="T192" s="232"/>
      <c r="U192" s="232"/>
      <c r="V192" s="232"/>
      <c r="W192" s="232"/>
      <c r="X192" s="233"/>
      <c r="AT192" s="234" t="s">
        <v>178</v>
      </c>
      <c r="AU192" s="234" t="s">
        <v>87</v>
      </c>
      <c r="AV192" s="13" t="s">
        <v>89</v>
      </c>
      <c r="AW192" s="13" t="s">
        <v>5</v>
      </c>
      <c r="AX192" s="13" t="s">
        <v>87</v>
      </c>
      <c r="AY192" s="234" t="s">
        <v>166</v>
      </c>
    </row>
    <row r="193" spans="1:65" s="2" customFormat="1" ht="24" customHeight="1">
      <c r="A193" s="32"/>
      <c r="B193" s="33"/>
      <c r="C193" s="206" t="s">
        <v>329</v>
      </c>
      <c r="D193" s="206" t="s">
        <v>169</v>
      </c>
      <c r="E193" s="207" t="s">
        <v>610</v>
      </c>
      <c r="F193" s="208" t="s">
        <v>611</v>
      </c>
      <c r="G193" s="209" t="s">
        <v>198</v>
      </c>
      <c r="H193" s="210">
        <v>245</v>
      </c>
      <c r="I193" s="211"/>
      <c r="J193" s="211"/>
      <c r="K193" s="212">
        <f>ROUND(P193*H193,2)</f>
        <v>0</v>
      </c>
      <c r="L193" s="208" t="s">
        <v>173</v>
      </c>
      <c r="M193" s="37"/>
      <c r="N193" s="213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</v>
      </c>
      <c r="V193" s="216">
        <f>U193*H193</f>
        <v>0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462</v>
      </c>
      <c r="AT193" s="218" t="s">
        <v>169</v>
      </c>
      <c r="AU193" s="218" t="s">
        <v>87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462</v>
      </c>
      <c r="BM193" s="218" t="s">
        <v>612</v>
      </c>
    </row>
    <row r="194" spans="1:65" s="2" customFormat="1" ht="117">
      <c r="A194" s="32"/>
      <c r="B194" s="33"/>
      <c r="C194" s="34"/>
      <c r="D194" s="220" t="s">
        <v>176</v>
      </c>
      <c r="E194" s="34"/>
      <c r="F194" s="221" t="s">
        <v>613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87</v>
      </c>
    </row>
    <row r="195" spans="1:65" s="13" customFormat="1" ht="11.25">
      <c r="B195" s="224"/>
      <c r="C195" s="225"/>
      <c r="D195" s="220" t="s">
        <v>178</v>
      </c>
      <c r="E195" s="226" t="s">
        <v>1</v>
      </c>
      <c r="F195" s="227" t="s">
        <v>614</v>
      </c>
      <c r="G195" s="225"/>
      <c r="H195" s="228">
        <v>200</v>
      </c>
      <c r="I195" s="229"/>
      <c r="J195" s="229"/>
      <c r="K195" s="225"/>
      <c r="L195" s="225"/>
      <c r="M195" s="230"/>
      <c r="N195" s="231"/>
      <c r="O195" s="232"/>
      <c r="P195" s="232"/>
      <c r="Q195" s="232"/>
      <c r="R195" s="232"/>
      <c r="S195" s="232"/>
      <c r="T195" s="232"/>
      <c r="U195" s="232"/>
      <c r="V195" s="232"/>
      <c r="W195" s="232"/>
      <c r="X195" s="233"/>
      <c r="AT195" s="234" t="s">
        <v>178</v>
      </c>
      <c r="AU195" s="234" t="s">
        <v>87</v>
      </c>
      <c r="AV195" s="13" t="s">
        <v>89</v>
      </c>
      <c r="AW195" s="13" t="s">
        <v>5</v>
      </c>
      <c r="AX195" s="13" t="s">
        <v>79</v>
      </c>
      <c r="AY195" s="234" t="s">
        <v>166</v>
      </c>
    </row>
    <row r="196" spans="1:65" s="13" customFormat="1" ht="11.25">
      <c r="B196" s="224"/>
      <c r="C196" s="225"/>
      <c r="D196" s="220" t="s">
        <v>178</v>
      </c>
      <c r="E196" s="226" t="s">
        <v>1</v>
      </c>
      <c r="F196" s="227" t="s">
        <v>615</v>
      </c>
      <c r="G196" s="225"/>
      <c r="H196" s="228">
        <v>45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AT196" s="234" t="s">
        <v>178</v>
      </c>
      <c r="AU196" s="234" t="s">
        <v>87</v>
      </c>
      <c r="AV196" s="13" t="s">
        <v>89</v>
      </c>
      <c r="AW196" s="13" t="s">
        <v>5</v>
      </c>
      <c r="AX196" s="13" t="s">
        <v>79</v>
      </c>
      <c r="AY196" s="234" t="s">
        <v>166</v>
      </c>
    </row>
    <row r="197" spans="1:65" s="14" customFormat="1" ht="11.25">
      <c r="B197" s="235"/>
      <c r="C197" s="236"/>
      <c r="D197" s="220" t="s">
        <v>178</v>
      </c>
      <c r="E197" s="237" t="s">
        <v>1</v>
      </c>
      <c r="F197" s="238" t="s">
        <v>203</v>
      </c>
      <c r="G197" s="236"/>
      <c r="H197" s="239">
        <v>245</v>
      </c>
      <c r="I197" s="240"/>
      <c r="J197" s="240"/>
      <c r="K197" s="236"/>
      <c r="L197" s="236"/>
      <c r="M197" s="241"/>
      <c r="N197" s="242"/>
      <c r="O197" s="243"/>
      <c r="P197" s="243"/>
      <c r="Q197" s="243"/>
      <c r="R197" s="243"/>
      <c r="S197" s="243"/>
      <c r="T197" s="243"/>
      <c r="U197" s="243"/>
      <c r="V197" s="243"/>
      <c r="W197" s="243"/>
      <c r="X197" s="244"/>
      <c r="AT197" s="245" t="s">
        <v>178</v>
      </c>
      <c r="AU197" s="245" t="s">
        <v>87</v>
      </c>
      <c r="AV197" s="14" t="s">
        <v>174</v>
      </c>
      <c r="AW197" s="14" t="s">
        <v>5</v>
      </c>
      <c r="AX197" s="14" t="s">
        <v>87</v>
      </c>
      <c r="AY197" s="245" t="s">
        <v>166</v>
      </c>
    </row>
    <row r="198" spans="1:65" s="2" customFormat="1" ht="24" customHeight="1">
      <c r="A198" s="32"/>
      <c r="B198" s="33"/>
      <c r="C198" s="206" t="s">
        <v>335</v>
      </c>
      <c r="D198" s="206" t="s">
        <v>169</v>
      </c>
      <c r="E198" s="207" t="s">
        <v>610</v>
      </c>
      <c r="F198" s="208" t="s">
        <v>611</v>
      </c>
      <c r="G198" s="209" t="s">
        <v>198</v>
      </c>
      <c r="H198" s="210">
        <v>63.936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616</v>
      </c>
    </row>
    <row r="199" spans="1:65" s="2" customFormat="1" ht="117">
      <c r="A199" s="32"/>
      <c r="B199" s="33"/>
      <c r="C199" s="34"/>
      <c r="D199" s="220" t="s">
        <v>176</v>
      </c>
      <c r="E199" s="34"/>
      <c r="F199" s="221" t="s">
        <v>613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617</v>
      </c>
      <c r="G200" s="225"/>
      <c r="H200" s="228">
        <v>63.936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340</v>
      </c>
      <c r="D201" s="206" t="s">
        <v>169</v>
      </c>
      <c r="E201" s="207" t="s">
        <v>496</v>
      </c>
      <c r="F201" s="208" t="s">
        <v>497</v>
      </c>
      <c r="G201" s="209" t="s">
        <v>198</v>
      </c>
      <c r="H201" s="210">
        <v>97.7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618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499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619</v>
      </c>
      <c r="G203" s="225"/>
      <c r="H203" s="228">
        <v>97.7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36" customHeight="1">
      <c r="A204" s="32"/>
      <c r="B204" s="33"/>
      <c r="C204" s="206" t="s">
        <v>345</v>
      </c>
      <c r="D204" s="206" t="s">
        <v>169</v>
      </c>
      <c r="E204" s="207" t="s">
        <v>502</v>
      </c>
      <c r="F204" s="208" t="s">
        <v>503</v>
      </c>
      <c r="G204" s="209" t="s">
        <v>198</v>
      </c>
      <c r="H204" s="210">
        <v>9.1240000000000006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620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505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621</v>
      </c>
      <c r="G206" s="225"/>
      <c r="H206" s="228">
        <v>9.1240000000000006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349</v>
      </c>
      <c r="D207" s="206" t="s">
        <v>169</v>
      </c>
      <c r="E207" s="207" t="s">
        <v>520</v>
      </c>
      <c r="F207" s="208" t="s">
        <v>521</v>
      </c>
      <c r="G207" s="209" t="s">
        <v>193</v>
      </c>
      <c r="H207" s="210">
        <v>1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622</v>
      </c>
    </row>
    <row r="208" spans="1:65" s="2" customFormat="1" ht="58.5">
      <c r="A208" s="32"/>
      <c r="B208" s="33"/>
      <c r="C208" s="34"/>
      <c r="D208" s="220" t="s">
        <v>176</v>
      </c>
      <c r="E208" s="34"/>
      <c r="F208" s="221" t="s">
        <v>523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51" s="13" customFormat="1" ht="11.25">
      <c r="B209" s="224"/>
      <c r="C209" s="225"/>
      <c r="D209" s="220" t="s">
        <v>178</v>
      </c>
      <c r="E209" s="226" t="s">
        <v>1</v>
      </c>
      <c r="F209" s="227" t="s">
        <v>623</v>
      </c>
      <c r="G209" s="225"/>
      <c r="H209" s="228">
        <v>1</v>
      </c>
      <c r="I209" s="229"/>
      <c r="J209" s="229"/>
      <c r="K209" s="225"/>
      <c r="L209" s="225"/>
      <c r="M209" s="230"/>
      <c r="N209" s="256"/>
      <c r="O209" s="257"/>
      <c r="P209" s="257"/>
      <c r="Q209" s="257"/>
      <c r="R209" s="257"/>
      <c r="S209" s="257"/>
      <c r="T209" s="257"/>
      <c r="U209" s="257"/>
      <c r="V209" s="257"/>
      <c r="W209" s="257"/>
      <c r="X209" s="258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51" s="2" customFormat="1" ht="6.95" customHeight="1">
      <c r="A210" s="32"/>
      <c r="B210" s="52"/>
      <c r="C210" s="53"/>
      <c r="D210" s="53"/>
      <c r="E210" s="53"/>
      <c r="F210" s="53"/>
      <c r="G210" s="53"/>
      <c r="H210" s="53"/>
      <c r="I210" s="151"/>
      <c r="J210" s="151"/>
      <c r="K210" s="53"/>
      <c r="L210" s="53"/>
      <c r="M210" s="37"/>
      <c r="N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sheetProtection algorithmName="SHA-512" hashValue="G5pVc6DOQkSw+us54++jXoQ+93lmW3dzxb9BzVJRRTw2epPDK7ArvEPRGliGBqdJRVwqtrzv3JgPi2mqQDERvA==" saltValue="p8z/MopFLFQV3acoHd208gmGPFOXP+HtaVi3lGcKoEIMC+lun8Ll97jGlftarwgVNc9RUsteW9Mmz3jAoDyLiw==" spinCount="100000" sheet="1" objects="1" scenarios="1" formatColumns="0" formatRows="0" autoFilter="0"/>
  <autoFilter ref="C118:L209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95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624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ROUND((SUM(BE119:BE209)),  2)</f>
        <v>0</v>
      </c>
      <c r="G35" s="32"/>
      <c r="H35" s="32"/>
      <c r="I35" s="130">
        <v>0.21</v>
      </c>
      <c r="J35" s="113"/>
      <c r="K35" s="124">
        <f>ROUND(((SUM(BE119:BE209))*I35),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ROUND((SUM(BF119:BF209)),  2)</f>
        <v>0</v>
      </c>
      <c r="G36" s="32"/>
      <c r="H36" s="32"/>
      <c r="I36" s="130">
        <v>0.15</v>
      </c>
      <c r="J36" s="113"/>
      <c r="K36" s="124">
        <f>ROUND(((SUM(BF119:BF209))*I36),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ROUND((SUM(BG119:BG209)),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ROUND((SUM(BH119:BH209)),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ROUND((SUM(BI119:BI209)),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03 - Oprava přejezdu P4407 km 0,115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Q184</f>
        <v>0</v>
      </c>
      <c r="J99" s="166">
        <f>R184</f>
        <v>0</v>
      </c>
      <c r="K99" s="167">
        <f>K184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03 - Oprava přejezdu P4407 km 0,115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Q120+Q184</f>
        <v>0</v>
      </c>
      <c r="R119" s="185">
        <f>R120+R184</f>
        <v>0</v>
      </c>
      <c r="S119" s="76"/>
      <c r="T119" s="186">
        <f>T120+T184</f>
        <v>0</v>
      </c>
      <c r="U119" s="76"/>
      <c r="V119" s="186">
        <f>V120+V184</f>
        <v>101.50845999999999</v>
      </c>
      <c r="W119" s="76"/>
      <c r="X119" s="187">
        <f>X120+X184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BK120+BK184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101.50845999999999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SUM(Q122:Q183)</f>
        <v>0</v>
      </c>
      <c r="R121" s="198">
        <f>SUM(R122:R183)</f>
        <v>0</v>
      </c>
      <c r="S121" s="197"/>
      <c r="T121" s="199">
        <f>SUM(T122:T183)</f>
        <v>0</v>
      </c>
      <c r="U121" s="197"/>
      <c r="V121" s="199">
        <f>SUM(V122:V183)</f>
        <v>101.50845999999999</v>
      </c>
      <c r="W121" s="197"/>
      <c r="X121" s="200">
        <f>SUM(X122:X183)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SUM(BK122:BK183)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625</v>
      </c>
      <c r="F122" s="208" t="s">
        <v>626</v>
      </c>
      <c r="G122" s="209" t="s">
        <v>172</v>
      </c>
      <c r="H122" s="210">
        <v>70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627</v>
      </c>
    </row>
    <row r="123" spans="1:65" s="2" customFormat="1" ht="19.5">
      <c r="A123" s="32"/>
      <c r="B123" s="33"/>
      <c r="C123" s="34"/>
      <c r="D123" s="220" t="s">
        <v>176</v>
      </c>
      <c r="E123" s="34"/>
      <c r="F123" s="221" t="s">
        <v>628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2" customFormat="1" ht="24" customHeight="1">
      <c r="A124" s="32"/>
      <c r="B124" s="33"/>
      <c r="C124" s="206" t="s">
        <v>89</v>
      </c>
      <c r="D124" s="206" t="s">
        <v>169</v>
      </c>
      <c r="E124" s="207" t="s">
        <v>629</v>
      </c>
      <c r="F124" s="208" t="s">
        <v>630</v>
      </c>
      <c r="G124" s="209" t="s">
        <v>182</v>
      </c>
      <c r="H124" s="210">
        <v>103.4</v>
      </c>
      <c r="I124" s="211"/>
      <c r="J124" s="211"/>
      <c r="K124" s="212">
        <f>ROUND(P124*H124,2)</f>
        <v>0</v>
      </c>
      <c r="L124" s="208" t="s">
        <v>173</v>
      </c>
      <c r="M124" s="37"/>
      <c r="N124" s="213" t="s">
        <v>1</v>
      </c>
      <c r="O124" s="214" t="s">
        <v>42</v>
      </c>
      <c r="P124" s="215">
        <f>I124+J124</f>
        <v>0</v>
      </c>
      <c r="Q124" s="215">
        <f>ROUND(I124*H124,2)</f>
        <v>0</v>
      </c>
      <c r="R124" s="215">
        <f>ROUND(J124*H124,2)</f>
        <v>0</v>
      </c>
      <c r="S124" s="68"/>
      <c r="T124" s="216">
        <f>S124*H124</f>
        <v>0</v>
      </c>
      <c r="U124" s="216">
        <v>0</v>
      </c>
      <c r="V124" s="216">
        <f>U124*H124</f>
        <v>0</v>
      </c>
      <c r="W124" s="216">
        <v>0</v>
      </c>
      <c r="X124" s="217">
        <f>W124*H124</f>
        <v>0</v>
      </c>
      <c r="Y124" s="32"/>
      <c r="Z124" s="32"/>
      <c r="AA124" s="32"/>
      <c r="AB124" s="32"/>
      <c r="AC124" s="32"/>
      <c r="AD124" s="32"/>
      <c r="AE124" s="32"/>
      <c r="AR124" s="218" t="s">
        <v>174</v>
      </c>
      <c r="AT124" s="218" t="s">
        <v>169</v>
      </c>
      <c r="AU124" s="218" t="s">
        <v>89</v>
      </c>
      <c r="AY124" s="16" t="s">
        <v>166</v>
      </c>
      <c r="BE124" s="219">
        <f>IF(O124="základní",K124,0)</f>
        <v>0</v>
      </c>
      <c r="BF124" s="219">
        <f>IF(O124="snížená",K124,0)</f>
        <v>0</v>
      </c>
      <c r="BG124" s="219">
        <f>IF(O124="zákl. přenesená",K124,0)</f>
        <v>0</v>
      </c>
      <c r="BH124" s="219">
        <f>IF(O124="sníž. přenesená",K124,0)</f>
        <v>0</v>
      </c>
      <c r="BI124" s="219">
        <f>IF(O124="nulová",K124,0)</f>
        <v>0</v>
      </c>
      <c r="BJ124" s="16" t="s">
        <v>87</v>
      </c>
      <c r="BK124" s="219">
        <f>ROUND(P124*H124,2)</f>
        <v>0</v>
      </c>
      <c r="BL124" s="16" t="s">
        <v>174</v>
      </c>
      <c r="BM124" s="218" t="s">
        <v>631</v>
      </c>
    </row>
    <row r="125" spans="1:65" s="2" customFormat="1" ht="29.25">
      <c r="A125" s="32"/>
      <c r="B125" s="33"/>
      <c r="C125" s="34"/>
      <c r="D125" s="220" t="s">
        <v>176</v>
      </c>
      <c r="E125" s="34"/>
      <c r="F125" s="221" t="s">
        <v>632</v>
      </c>
      <c r="G125" s="34"/>
      <c r="H125" s="34"/>
      <c r="I125" s="113"/>
      <c r="J125" s="113"/>
      <c r="K125" s="34"/>
      <c r="L125" s="34"/>
      <c r="M125" s="37"/>
      <c r="N125" s="222"/>
      <c r="O125" s="223"/>
      <c r="P125" s="68"/>
      <c r="Q125" s="68"/>
      <c r="R125" s="68"/>
      <c r="S125" s="68"/>
      <c r="T125" s="68"/>
      <c r="U125" s="68"/>
      <c r="V125" s="68"/>
      <c r="W125" s="68"/>
      <c r="X125" s="69"/>
      <c r="Y125" s="32"/>
      <c r="Z125" s="32"/>
      <c r="AA125" s="32"/>
      <c r="AB125" s="32"/>
      <c r="AC125" s="32"/>
      <c r="AD125" s="32"/>
      <c r="AE125" s="32"/>
      <c r="AT125" s="16" t="s">
        <v>176</v>
      </c>
      <c r="AU125" s="16" t="s">
        <v>89</v>
      </c>
    </row>
    <row r="126" spans="1:65" s="13" customFormat="1" ht="11.25">
      <c r="B126" s="224"/>
      <c r="C126" s="225"/>
      <c r="D126" s="220" t="s">
        <v>178</v>
      </c>
      <c r="E126" s="226" t="s">
        <v>1</v>
      </c>
      <c r="F126" s="227" t="s">
        <v>633</v>
      </c>
      <c r="G126" s="225"/>
      <c r="H126" s="228">
        <v>103.4</v>
      </c>
      <c r="I126" s="229"/>
      <c r="J126" s="229"/>
      <c r="K126" s="225"/>
      <c r="L126" s="225"/>
      <c r="M126" s="230"/>
      <c r="N126" s="231"/>
      <c r="O126" s="232"/>
      <c r="P126" s="232"/>
      <c r="Q126" s="232"/>
      <c r="R126" s="232"/>
      <c r="S126" s="232"/>
      <c r="T126" s="232"/>
      <c r="U126" s="232"/>
      <c r="V126" s="232"/>
      <c r="W126" s="232"/>
      <c r="X126" s="233"/>
      <c r="AT126" s="234" t="s">
        <v>178</v>
      </c>
      <c r="AU126" s="234" t="s">
        <v>89</v>
      </c>
      <c r="AV126" s="13" t="s">
        <v>89</v>
      </c>
      <c r="AW126" s="13" t="s">
        <v>5</v>
      </c>
      <c r="AX126" s="13" t="s">
        <v>87</v>
      </c>
      <c r="AY126" s="234" t="s">
        <v>166</v>
      </c>
    </row>
    <row r="127" spans="1:65" s="2" customFormat="1" ht="24" customHeight="1">
      <c r="A127" s="32"/>
      <c r="B127" s="33"/>
      <c r="C127" s="206" t="s">
        <v>186</v>
      </c>
      <c r="D127" s="206" t="s">
        <v>169</v>
      </c>
      <c r="E127" s="207" t="s">
        <v>634</v>
      </c>
      <c r="F127" s="208" t="s">
        <v>635</v>
      </c>
      <c r="G127" s="209" t="s">
        <v>299</v>
      </c>
      <c r="H127" s="210">
        <v>4</v>
      </c>
      <c r="I127" s="211"/>
      <c r="J127" s="211"/>
      <c r="K127" s="212">
        <f>ROUND(P127*H127,2)</f>
        <v>0</v>
      </c>
      <c r="L127" s="208" t="s">
        <v>173</v>
      </c>
      <c r="M127" s="37"/>
      <c r="N127" s="213" t="s">
        <v>1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68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2"/>
      <c r="Z127" s="32"/>
      <c r="AA127" s="32"/>
      <c r="AB127" s="32"/>
      <c r="AC127" s="32"/>
      <c r="AD127" s="32"/>
      <c r="AE127" s="32"/>
      <c r="AR127" s="218" t="s">
        <v>174</v>
      </c>
      <c r="AT127" s="218" t="s">
        <v>169</v>
      </c>
      <c r="AU127" s="218" t="s">
        <v>89</v>
      </c>
      <c r="AY127" s="16" t="s">
        <v>166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6" t="s">
        <v>87</v>
      </c>
      <c r="BK127" s="219">
        <f>ROUND(P127*H127,2)</f>
        <v>0</v>
      </c>
      <c r="BL127" s="16" t="s">
        <v>174</v>
      </c>
      <c r="BM127" s="218" t="s">
        <v>636</v>
      </c>
    </row>
    <row r="128" spans="1:65" s="2" customFormat="1" ht="58.5">
      <c r="A128" s="32"/>
      <c r="B128" s="33"/>
      <c r="C128" s="34"/>
      <c r="D128" s="220" t="s">
        <v>176</v>
      </c>
      <c r="E128" s="34"/>
      <c r="F128" s="221" t="s">
        <v>637</v>
      </c>
      <c r="G128" s="34"/>
      <c r="H128" s="34"/>
      <c r="I128" s="113"/>
      <c r="J128" s="113"/>
      <c r="K128" s="34"/>
      <c r="L128" s="34"/>
      <c r="M128" s="37"/>
      <c r="N128" s="222"/>
      <c r="O128" s="223"/>
      <c r="P128" s="68"/>
      <c r="Q128" s="68"/>
      <c r="R128" s="68"/>
      <c r="S128" s="68"/>
      <c r="T128" s="68"/>
      <c r="U128" s="68"/>
      <c r="V128" s="68"/>
      <c r="W128" s="68"/>
      <c r="X128" s="69"/>
      <c r="Y128" s="32"/>
      <c r="Z128" s="32"/>
      <c r="AA128" s="32"/>
      <c r="AB128" s="32"/>
      <c r="AC128" s="32"/>
      <c r="AD128" s="32"/>
      <c r="AE128" s="32"/>
      <c r="AT128" s="16" t="s">
        <v>176</v>
      </c>
      <c r="AU128" s="16" t="s">
        <v>89</v>
      </c>
    </row>
    <row r="129" spans="1:65" s="2" customFormat="1" ht="19.5">
      <c r="A129" s="32"/>
      <c r="B129" s="33"/>
      <c r="C129" s="34"/>
      <c r="D129" s="220" t="s">
        <v>556</v>
      </c>
      <c r="E129" s="34"/>
      <c r="F129" s="259" t="s">
        <v>638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556</v>
      </c>
      <c r="AU129" s="16" t="s">
        <v>89</v>
      </c>
    </row>
    <row r="130" spans="1:65" s="2" customFormat="1" ht="24" customHeight="1">
      <c r="A130" s="32"/>
      <c r="B130" s="33"/>
      <c r="C130" s="206" t="s">
        <v>174</v>
      </c>
      <c r="D130" s="206" t="s">
        <v>169</v>
      </c>
      <c r="E130" s="207" t="s">
        <v>639</v>
      </c>
      <c r="F130" s="208" t="s">
        <v>640</v>
      </c>
      <c r="G130" s="209" t="s">
        <v>237</v>
      </c>
      <c r="H130" s="210">
        <v>3.5000000000000003E-2</v>
      </c>
      <c r="I130" s="211"/>
      <c r="J130" s="211"/>
      <c r="K130" s="212">
        <f>ROUND(P130*H130,2)</f>
        <v>0</v>
      </c>
      <c r="L130" s="208" t="s">
        <v>173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641</v>
      </c>
    </row>
    <row r="131" spans="1:65" s="2" customFormat="1" ht="58.5">
      <c r="A131" s="32"/>
      <c r="B131" s="33"/>
      <c r="C131" s="34"/>
      <c r="D131" s="220" t="s">
        <v>176</v>
      </c>
      <c r="E131" s="34"/>
      <c r="F131" s="221" t="s">
        <v>642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2" customFormat="1" ht="24" customHeight="1">
      <c r="A132" s="32"/>
      <c r="B132" s="33"/>
      <c r="C132" s="206" t="s">
        <v>167</v>
      </c>
      <c r="D132" s="206" t="s">
        <v>169</v>
      </c>
      <c r="E132" s="207" t="s">
        <v>212</v>
      </c>
      <c r="F132" s="208" t="s">
        <v>213</v>
      </c>
      <c r="G132" s="209" t="s">
        <v>207</v>
      </c>
      <c r="H132" s="210">
        <v>32</v>
      </c>
      <c r="I132" s="211"/>
      <c r="J132" s="211"/>
      <c r="K132" s="212">
        <f>ROUND(P132*H132,2)</f>
        <v>0</v>
      </c>
      <c r="L132" s="208" t="s">
        <v>173</v>
      </c>
      <c r="M132" s="37"/>
      <c r="N132" s="213" t="s">
        <v>1</v>
      </c>
      <c r="O132" s="214" t="s">
        <v>42</v>
      </c>
      <c r="P132" s="215">
        <f>I132+J132</f>
        <v>0</v>
      </c>
      <c r="Q132" s="215">
        <f>ROUND(I132*H132,2)</f>
        <v>0</v>
      </c>
      <c r="R132" s="215">
        <f>ROUND(J132*H132,2)</f>
        <v>0</v>
      </c>
      <c r="S132" s="68"/>
      <c r="T132" s="216">
        <f>S132*H132</f>
        <v>0</v>
      </c>
      <c r="U132" s="216">
        <v>0</v>
      </c>
      <c r="V132" s="216">
        <f>U132*H132</f>
        <v>0</v>
      </c>
      <c r="W132" s="216">
        <v>0</v>
      </c>
      <c r="X132" s="217">
        <f>W132*H132</f>
        <v>0</v>
      </c>
      <c r="Y132" s="32"/>
      <c r="Z132" s="32"/>
      <c r="AA132" s="32"/>
      <c r="AB132" s="32"/>
      <c r="AC132" s="32"/>
      <c r="AD132" s="32"/>
      <c r="AE132" s="32"/>
      <c r="AR132" s="218" t="s">
        <v>174</v>
      </c>
      <c r="AT132" s="218" t="s">
        <v>169</v>
      </c>
      <c r="AU132" s="218" t="s">
        <v>89</v>
      </c>
      <c r="AY132" s="16" t="s">
        <v>166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6" t="s">
        <v>87</v>
      </c>
      <c r="BK132" s="219">
        <f>ROUND(P132*H132,2)</f>
        <v>0</v>
      </c>
      <c r="BL132" s="16" t="s">
        <v>174</v>
      </c>
      <c r="BM132" s="218" t="s">
        <v>643</v>
      </c>
    </row>
    <row r="133" spans="1:65" s="2" customFormat="1" ht="48.75">
      <c r="A133" s="32"/>
      <c r="B133" s="33"/>
      <c r="C133" s="34"/>
      <c r="D133" s="220" t="s">
        <v>176</v>
      </c>
      <c r="E133" s="34"/>
      <c r="F133" s="221" t="s">
        <v>215</v>
      </c>
      <c r="G133" s="34"/>
      <c r="H133" s="34"/>
      <c r="I133" s="113"/>
      <c r="J133" s="113"/>
      <c r="K133" s="34"/>
      <c r="L133" s="34"/>
      <c r="M133" s="37"/>
      <c r="N133" s="222"/>
      <c r="O133" s="223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176</v>
      </c>
      <c r="AU133" s="16" t="s">
        <v>89</v>
      </c>
    </row>
    <row r="134" spans="1:65" s="2" customFormat="1" ht="24" customHeight="1">
      <c r="A134" s="32"/>
      <c r="B134" s="33"/>
      <c r="C134" s="206" t="s">
        <v>204</v>
      </c>
      <c r="D134" s="206" t="s">
        <v>169</v>
      </c>
      <c r="E134" s="207" t="s">
        <v>224</v>
      </c>
      <c r="F134" s="208" t="s">
        <v>225</v>
      </c>
      <c r="G134" s="209" t="s">
        <v>207</v>
      </c>
      <c r="H134" s="210">
        <v>32</v>
      </c>
      <c r="I134" s="211"/>
      <c r="J134" s="211"/>
      <c r="K134" s="212">
        <f>ROUND(P134*H134,2)</f>
        <v>0</v>
      </c>
      <c r="L134" s="208" t="s">
        <v>173</v>
      </c>
      <c r="M134" s="37"/>
      <c r="N134" s="213" t="s">
        <v>1</v>
      </c>
      <c r="O134" s="214" t="s">
        <v>42</v>
      </c>
      <c r="P134" s="215">
        <f>I134+J134</f>
        <v>0</v>
      </c>
      <c r="Q134" s="215">
        <f>ROUND(I134*H134,2)</f>
        <v>0</v>
      </c>
      <c r="R134" s="215">
        <f>ROUND(J134*H134,2)</f>
        <v>0</v>
      </c>
      <c r="S134" s="68"/>
      <c r="T134" s="216">
        <f>S134*H134</f>
        <v>0</v>
      </c>
      <c r="U134" s="216">
        <v>0</v>
      </c>
      <c r="V134" s="216">
        <f>U134*H134</f>
        <v>0</v>
      </c>
      <c r="W134" s="216">
        <v>0</v>
      </c>
      <c r="X134" s="217">
        <f>W134*H134</f>
        <v>0</v>
      </c>
      <c r="Y134" s="32"/>
      <c r="Z134" s="32"/>
      <c r="AA134" s="32"/>
      <c r="AB134" s="32"/>
      <c r="AC134" s="32"/>
      <c r="AD134" s="32"/>
      <c r="AE134" s="32"/>
      <c r="AR134" s="218" t="s">
        <v>174</v>
      </c>
      <c r="AT134" s="218" t="s">
        <v>169</v>
      </c>
      <c r="AU134" s="218" t="s">
        <v>89</v>
      </c>
      <c r="AY134" s="16" t="s">
        <v>166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6" t="s">
        <v>87</v>
      </c>
      <c r="BK134" s="219">
        <f>ROUND(P134*H134,2)</f>
        <v>0</v>
      </c>
      <c r="BL134" s="16" t="s">
        <v>174</v>
      </c>
      <c r="BM134" s="218" t="s">
        <v>644</v>
      </c>
    </row>
    <row r="135" spans="1:65" s="2" customFormat="1" ht="78">
      <c r="A135" s="32"/>
      <c r="B135" s="33"/>
      <c r="C135" s="34"/>
      <c r="D135" s="220" t="s">
        <v>176</v>
      </c>
      <c r="E135" s="34"/>
      <c r="F135" s="221" t="s">
        <v>227</v>
      </c>
      <c r="G135" s="34"/>
      <c r="H135" s="34"/>
      <c r="I135" s="113"/>
      <c r="J135" s="113"/>
      <c r="K135" s="34"/>
      <c r="L135" s="34"/>
      <c r="M135" s="37"/>
      <c r="N135" s="222"/>
      <c r="O135" s="223"/>
      <c r="P135" s="68"/>
      <c r="Q135" s="68"/>
      <c r="R135" s="68"/>
      <c r="S135" s="68"/>
      <c r="T135" s="68"/>
      <c r="U135" s="68"/>
      <c r="V135" s="68"/>
      <c r="W135" s="68"/>
      <c r="X135" s="69"/>
      <c r="Y135" s="32"/>
      <c r="Z135" s="32"/>
      <c r="AA135" s="32"/>
      <c r="AB135" s="32"/>
      <c r="AC135" s="32"/>
      <c r="AD135" s="32"/>
      <c r="AE135" s="32"/>
      <c r="AT135" s="16" t="s">
        <v>176</v>
      </c>
      <c r="AU135" s="16" t="s">
        <v>89</v>
      </c>
    </row>
    <row r="136" spans="1:65" s="2" customFormat="1" ht="24" customHeight="1">
      <c r="A136" s="32"/>
      <c r="B136" s="33"/>
      <c r="C136" s="206" t="s">
        <v>211</v>
      </c>
      <c r="D136" s="206" t="s">
        <v>169</v>
      </c>
      <c r="E136" s="207" t="s">
        <v>645</v>
      </c>
      <c r="F136" s="208" t="s">
        <v>646</v>
      </c>
      <c r="G136" s="209" t="s">
        <v>237</v>
      </c>
      <c r="H136" s="210">
        <v>3.5000000000000003E-2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647</v>
      </c>
    </row>
    <row r="137" spans="1:65" s="2" customFormat="1" ht="48.75">
      <c r="A137" s="32"/>
      <c r="B137" s="33"/>
      <c r="C137" s="34"/>
      <c r="D137" s="220" t="s">
        <v>176</v>
      </c>
      <c r="E137" s="34"/>
      <c r="F137" s="221" t="s">
        <v>648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217</v>
      </c>
      <c r="D138" s="206" t="s">
        <v>169</v>
      </c>
      <c r="E138" s="207" t="s">
        <v>552</v>
      </c>
      <c r="F138" s="208" t="s">
        <v>553</v>
      </c>
      <c r="G138" s="209" t="s">
        <v>172</v>
      </c>
      <c r="H138" s="210">
        <v>40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649</v>
      </c>
    </row>
    <row r="139" spans="1:65" s="2" customFormat="1" ht="58.5">
      <c r="A139" s="32"/>
      <c r="B139" s="33"/>
      <c r="C139" s="34"/>
      <c r="D139" s="220" t="s">
        <v>176</v>
      </c>
      <c r="E139" s="34"/>
      <c r="F139" s="221" t="s">
        <v>555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2" customFormat="1" ht="19.5">
      <c r="A140" s="32"/>
      <c r="B140" s="33"/>
      <c r="C140" s="34"/>
      <c r="D140" s="220" t="s">
        <v>556</v>
      </c>
      <c r="E140" s="34"/>
      <c r="F140" s="259" t="s">
        <v>557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556</v>
      </c>
      <c r="AU140" s="16" t="s">
        <v>89</v>
      </c>
    </row>
    <row r="141" spans="1:65" s="2" customFormat="1" ht="24" customHeight="1">
      <c r="A141" s="32"/>
      <c r="B141" s="33"/>
      <c r="C141" s="206" t="s">
        <v>223</v>
      </c>
      <c r="D141" s="206" t="s">
        <v>169</v>
      </c>
      <c r="E141" s="207" t="s">
        <v>650</v>
      </c>
      <c r="F141" s="208" t="s">
        <v>651</v>
      </c>
      <c r="G141" s="209" t="s">
        <v>182</v>
      </c>
      <c r="H141" s="210">
        <v>88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652</v>
      </c>
    </row>
    <row r="142" spans="1:65" s="2" customFormat="1" ht="48.75">
      <c r="A142" s="32"/>
      <c r="B142" s="33"/>
      <c r="C142" s="34"/>
      <c r="D142" s="220" t="s">
        <v>176</v>
      </c>
      <c r="E142" s="34"/>
      <c r="F142" s="221" t="s">
        <v>653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654</v>
      </c>
      <c r="G143" s="225"/>
      <c r="H143" s="228">
        <v>88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24" customHeight="1">
      <c r="A144" s="32"/>
      <c r="B144" s="33"/>
      <c r="C144" s="206" t="s">
        <v>228</v>
      </c>
      <c r="D144" s="206" t="s">
        <v>169</v>
      </c>
      <c r="E144" s="207" t="s">
        <v>655</v>
      </c>
      <c r="F144" s="208" t="s">
        <v>656</v>
      </c>
      <c r="G144" s="209" t="s">
        <v>172</v>
      </c>
      <c r="H144" s="210">
        <v>22.8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657</v>
      </c>
    </row>
    <row r="145" spans="1:65" s="2" customFormat="1" ht="39">
      <c r="A145" s="32"/>
      <c r="B145" s="33"/>
      <c r="C145" s="34"/>
      <c r="D145" s="220" t="s">
        <v>176</v>
      </c>
      <c r="E145" s="34"/>
      <c r="F145" s="221" t="s">
        <v>658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2" customFormat="1" ht="24" customHeight="1">
      <c r="A146" s="32"/>
      <c r="B146" s="33"/>
      <c r="C146" s="246" t="s">
        <v>234</v>
      </c>
      <c r="D146" s="246" t="s">
        <v>330</v>
      </c>
      <c r="E146" s="247" t="s">
        <v>331</v>
      </c>
      <c r="F146" s="248" t="s">
        <v>332</v>
      </c>
      <c r="G146" s="249" t="s">
        <v>198</v>
      </c>
      <c r="H146" s="250">
        <v>54.4</v>
      </c>
      <c r="I146" s="251"/>
      <c r="J146" s="252"/>
      <c r="K146" s="253">
        <f>ROUND(P146*H146,2)</f>
        <v>0</v>
      </c>
      <c r="L146" s="248" t="s">
        <v>173</v>
      </c>
      <c r="M146" s="254"/>
      <c r="N146" s="255" t="s">
        <v>1</v>
      </c>
      <c r="O146" s="214" t="s">
        <v>42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68"/>
      <c r="T146" s="216">
        <f>S146*H146</f>
        <v>0</v>
      </c>
      <c r="U146" s="216">
        <v>1</v>
      </c>
      <c r="V146" s="216">
        <f>U146*H146</f>
        <v>54.4</v>
      </c>
      <c r="W146" s="216">
        <v>0</v>
      </c>
      <c r="X146" s="217">
        <f>W146*H146</f>
        <v>0</v>
      </c>
      <c r="Y146" s="32"/>
      <c r="Z146" s="32"/>
      <c r="AA146" s="32"/>
      <c r="AB146" s="32"/>
      <c r="AC146" s="32"/>
      <c r="AD146" s="32"/>
      <c r="AE146" s="32"/>
      <c r="AR146" s="218" t="s">
        <v>217</v>
      </c>
      <c r="AT146" s="218" t="s">
        <v>330</v>
      </c>
      <c r="AU146" s="218" t="s">
        <v>89</v>
      </c>
      <c r="AY146" s="16" t="s">
        <v>166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6" t="s">
        <v>87</v>
      </c>
      <c r="BK146" s="219">
        <f>ROUND(P146*H146,2)</f>
        <v>0</v>
      </c>
      <c r="BL146" s="16" t="s">
        <v>174</v>
      </c>
      <c r="BM146" s="218" t="s">
        <v>659</v>
      </c>
    </row>
    <row r="147" spans="1:65" s="2" customFormat="1" ht="11.25">
      <c r="A147" s="32"/>
      <c r="B147" s="33"/>
      <c r="C147" s="34"/>
      <c r="D147" s="220" t="s">
        <v>176</v>
      </c>
      <c r="E147" s="34"/>
      <c r="F147" s="221" t="s">
        <v>332</v>
      </c>
      <c r="G147" s="34"/>
      <c r="H147" s="34"/>
      <c r="I147" s="113"/>
      <c r="J147" s="113"/>
      <c r="K147" s="34"/>
      <c r="L147" s="34"/>
      <c r="M147" s="37"/>
      <c r="N147" s="222"/>
      <c r="O147" s="223"/>
      <c r="P147" s="68"/>
      <c r="Q147" s="68"/>
      <c r="R147" s="68"/>
      <c r="S147" s="68"/>
      <c r="T147" s="68"/>
      <c r="U147" s="68"/>
      <c r="V147" s="68"/>
      <c r="W147" s="68"/>
      <c r="X147" s="69"/>
      <c r="Y147" s="32"/>
      <c r="Z147" s="32"/>
      <c r="AA147" s="32"/>
      <c r="AB147" s="32"/>
      <c r="AC147" s="32"/>
      <c r="AD147" s="32"/>
      <c r="AE147" s="32"/>
      <c r="AT147" s="16" t="s">
        <v>176</v>
      </c>
      <c r="AU147" s="16" t="s">
        <v>89</v>
      </c>
    </row>
    <row r="148" spans="1:65" s="13" customFormat="1" ht="11.25">
      <c r="B148" s="224"/>
      <c r="C148" s="225"/>
      <c r="D148" s="220" t="s">
        <v>178</v>
      </c>
      <c r="E148" s="226" t="s">
        <v>1</v>
      </c>
      <c r="F148" s="227" t="s">
        <v>660</v>
      </c>
      <c r="G148" s="225"/>
      <c r="H148" s="228">
        <v>54.4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AT148" s="234" t="s">
        <v>178</v>
      </c>
      <c r="AU148" s="234" t="s">
        <v>89</v>
      </c>
      <c r="AV148" s="13" t="s">
        <v>89</v>
      </c>
      <c r="AW148" s="13" t="s">
        <v>5</v>
      </c>
      <c r="AX148" s="13" t="s">
        <v>87</v>
      </c>
      <c r="AY148" s="234" t="s">
        <v>166</v>
      </c>
    </row>
    <row r="149" spans="1:65" s="2" customFormat="1" ht="24" customHeight="1">
      <c r="A149" s="32"/>
      <c r="B149" s="33"/>
      <c r="C149" s="246" t="s">
        <v>240</v>
      </c>
      <c r="D149" s="246" t="s">
        <v>330</v>
      </c>
      <c r="E149" s="247" t="s">
        <v>580</v>
      </c>
      <c r="F149" s="248" t="s">
        <v>581</v>
      </c>
      <c r="G149" s="249" t="s">
        <v>193</v>
      </c>
      <c r="H149" s="250">
        <v>57</v>
      </c>
      <c r="I149" s="251"/>
      <c r="J149" s="252"/>
      <c r="K149" s="253">
        <f>ROUND(P149*H149,2)</f>
        <v>0</v>
      </c>
      <c r="L149" s="248" t="s">
        <v>1</v>
      </c>
      <c r="M149" s="254"/>
      <c r="N149" s="255" t="s">
        <v>1</v>
      </c>
      <c r="O149" s="214" t="s">
        <v>42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68"/>
      <c r="T149" s="216">
        <f>S149*H149</f>
        <v>0</v>
      </c>
      <c r="U149" s="216">
        <v>6.3E-2</v>
      </c>
      <c r="V149" s="216">
        <f>U149*H149</f>
        <v>3.5910000000000002</v>
      </c>
      <c r="W149" s="216">
        <v>0</v>
      </c>
      <c r="X149" s="217">
        <f>W149*H149</f>
        <v>0</v>
      </c>
      <c r="Y149" s="32"/>
      <c r="Z149" s="32"/>
      <c r="AA149" s="32"/>
      <c r="AB149" s="32"/>
      <c r="AC149" s="32"/>
      <c r="AD149" s="32"/>
      <c r="AE149" s="32"/>
      <c r="AR149" s="218" t="s">
        <v>217</v>
      </c>
      <c r="AT149" s="218" t="s">
        <v>330</v>
      </c>
      <c r="AU149" s="218" t="s">
        <v>89</v>
      </c>
      <c r="AY149" s="16" t="s">
        <v>166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6" t="s">
        <v>87</v>
      </c>
      <c r="BK149" s="219">
        <f>ROUND(P149*H149,2)</f>
        <v>0</v>
      </c>
      <c r="BL149" s="16" t="s">
        <v>174</v>
      </c>
      <c r="BM149" s="218" t="s">
        <v>661</v>
      </c>
    </row>
    <row r="150" spans="1:65" s="2" customFormat="1" ht="11.25">
      <c r="A150" s="32"/>
      <c r="B150" s="33"/>
      <c r="C150" s="34"/>
      <c r="D150" s="220" t="s">
        <v>176</v>
      </c>
      <c r="E150" s="34"/>
      <c r="F150" s="221" t="s">
        <v>581</v>
      </c>
      <c r="G150" s="34"/>
      <c r="H150" s="34"/>
      <c r="I150" s="113"/>
      <c r="J150" s="113"/>
      <c r="K150" s="34"/>
      <c r="L150" s="34"/>
      <c r="M150" s="37"/>
      <c r="N150" s="222"/>
      <c r="O150" s="223"/>
      <c r="P150" s="68"/>
      <c r="Q150" s="68"/>
      <c r="R150" s="68"/>
      <c r="S150" s="68"/>
      <c r="T150" s="68"/>
      <c r="U150" s="68"/>
      <c r="V150" s="68"/>
      <c r="W150" s="68"/>
      <c r="X150" s="69"/>
      <c r="Y150" s="32"/>
      <c r="Z150" s="32"/>
      <c r="AA150" s="32"/>
      <c r="AB150" s="32"/>
      <c r="AC150" s="32"/>
      <c r="AD150" s="32"/>
      <c r="AE150" s="32"/>
      <c r="AT150" s="16" t="s">
        <v>176</v>
      </c>
      <c r="AU150" s="16" t="s">
        <v>89</v>
      </c>
    </row>
    <row r="151" spans="1:65" s="2" customFormat="1" ht="24" customHeight="1">
      <c r="A151" s="32"/>
      <c r="B151" s="33"/>
      <c r="C151" s="246" t="s">
        <v>246</v>
      </c>
      <c r="D151" s="246" t="s">
        <v>330</v>
      </c>
      <c r="E151" s="247" t="s">
        <v>417</v>
      </c>
      <c r="F151" s="248" t="s">
        <v>418</v>
      </c>
      <c r="G151" s="249" t="s">
        <v>193</v>
      </c>
      <c r="H151" s="250">
        <v>114</v>
      </c>
      <c r="I151" s="251"/>
      <c r="J151" s="252"/>
      <c r="K151" s="253">
        <f>ROUND(P151*H151,2)</f>
        <v>0</v>
      </c>
      <c r="L151" s="248" t="s">
        <v>173</v>
      </c>
      <c r="M151" s="254"/>
      <c r="N151" s="255" t="s">
        <v>1</v>
      </c>
      <c r="O151" s="214" t="s">
        <v>42</v>
      </c>
      <c r="P151" s="215">
        <f>I151+J151</f>
        <v>0</v>
      </c>
      <c r="Q151" s="215">
        <f>ROUND(I151*H151,2)</f>
        <v>0</v>
      </c>
      <c r="R151" s="215">
        <f>ROUND(J151*H151,2)</f>
        <v>0</v>
      </c>
      <c r="S151" s="68"/>
      <c r="T151" s="216">
        <f>S151*H151</f>
        <v>0</v>
      </c>
      <c r="U151" s="216">
        <v>8.5199999999999998E-3</v>
      </c>
      <c r="V151" s="216">
        <f>U151*H151</f>
        <v>0.97127999999999992</v>
      </c>
      <c r="W151" s="216">
        <v>0</v>
      </c>
      <c r="X151" s="217">
        <f>W151*H151</f>
        <v>0</v>
      </c>
      <c r="Y151" s="32"/>
      <c r="Z151" s="32"/>
      <c r="AA151" s="32"/>
      <c r="AB151" s="32"/>
      <c r="AC151" s="32"/>
      <c r="AD151" s="32"/>
      <c r="AE151" s="32"/>
      <c r="AR151" s="218" t="s">
        <v>217</v>
      </c>
      <c r="AT151" s="218" t="s">
        <v>330</v>
      </c>
      <c r="AU151" s="218" t="s">
        <v>89</v>
      </c>
      <c r="AY151" s="16" t="s">
        <v>166</v>
      </c>
      <c r="BE151" s="219">
        <f>IF(O151="základní",K151,0)</f>
        <v>0</v>
      </c>
      <c r="BF151" s="219">
        <f>IF(O151="snížená",K151,0)</f>
        <v>0</v>
      </c>
      <c r="BG151" s="219">
        <f>IF(O151="zákl. přenesená",K151,0)</f>
        <v>0</v>
      </c>
      <c r="BH151" s="219">
        <f>IF(O151="sníž. přenesená",K151,0)</f>
        <v>0</v>
      </c>
      <c r="BI151" s="219">
        <f>IF(O151="nulová",K151,0)</f>
        <v>0</v>
      </c>
      <c r="BJ151" s="16" t="s">
        <v>87</v>
      </c>
      <c r="BK151" s="219">
        <f>ROUND(P151*H151,2)</f>
        <v>0</v>
      </c>
      <c r="BL151" s="16" t="s">
        <v>174</v>
      </c>
      <c r="BM151" s="218" t="s">
        <v>662</v>
      </c>
    </row>
    <row r="152" spans="1:65" s="2" customFormat="1" ht="11.25">
      <c r="A152" s="32"/>
      <c r="B152" s="33"/>
      <c r="C152" s="34"/>
      <c r="D152" s="220" t="s">
        <v>176</v>
      </c>
      <c r="E152" s="34"/>
      <c r="F152" s="221" t="s">
        <v>418</v>
      </c>
      <c r="G152" s="34"/>
      <c r="H152" s="34"/>
      <c r="I152" s="113"/>
      <c r="J152" s="113"/>
      <c r="K152" s="34"/>
      <c r="L152" s="34"/>
      <c r="M152" s="37"/>
      <c r="N152" s="222"/>
      <c r="O152" s="223"/>
      <c r="P152" s="68"/>
      <c r="Q152" s="68"/>
      <c r="R152" s="68"/>
      <c r="S152" s="68"/>
      <c r="T152" s="68"/>
      <c r="U152" s="68"/>
      <c r="V152" s="68"/>
      <c r="W152" s="68"/>
      <c r="X152" s="69"/>
      <c r="Y152" s="32"/>
      <c r="Z152" s="32"/>
      <c r="AA152" s="32"/>
      <c r="AB152" s="32"/>
      <c r="AC152" s="32"/>
      <c r="AD152" s="32"/>
      <c r="AE152" s="32"/>
      <c r="AT152" s="16" t="s">
        <v>176</v>
      </c>
      <c r="AU152" s="16" t="s">
        <v>89</v>
      </c>
    </row>
    <row r="153" spans="1:65" s="2" customFormat="1" ht="24" customHeight="1">
      <c r="A153" s="32"/>
      <c r="B153" s="33"/>
      <c r="C153" s="246" t="s">
        <v>251</v>
      </c>
      <c r="D153" s="246" t="s">
        <v>330</v>
      </c>
      <c r="E153" s="247" t="s">
        <v>354</v>
      </c>
      <c r="F153" s="248" t="s">
        <v>355</v>
      </c>
      <c r="G153" s="249" t="s">
        <v>193</v>
      </c>
      <c r="H153" s="250">
        <v>456</v>
      </c>
      <c r="I153" s="251"/>
      <c r="J153" s="252"/>
      <c r="K153" s="253">
        <f>ROUND(P153*H153,2)</f>
        <v>0</v>
      </c>
      <c r="L153" s="248" t="s">
        <v>173</v>
      </c>
      <c r="M153" s="254"/>
      <c r="N153" s="255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5.1999999999999995E-4</v>
      </c>
      <c r="V153" s="216">
        <f>U153*H153</f>
        <v>0.23711999999999997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217</v>
      </c>
      <c r="AT153" s="218" t="s">
        <v>330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663</v>
      </c>
    </row>
    <row r="154" spans="1:65" s="2" customFormat="1" ht="11.25">
      <c r="A154" s="32"/>
      <c r="B154" s="33"/>
      <c r="C154" s="34"/>
      <c r="D154" s="220" t="s">
        <v>176</v>
      </c>
      <c r="E154" s="34"/>
      <c r="F154" s="221" t="s">
        <v>355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2" customFormat="1" ht="24" customHeight="1">
      <c r="A155" s="32"/>
      <c r="B155" s="33"/>
      <c r="C155" s="246" t="s">
        <v>9</v>
      </c>
      <c r="D155" s="246" t="s">
        <v>330</v>
      </c>
      <c r="E155" s="247" t="s">
        <v>362</v>
      </c>
      <c r="F155" s="248" t="s">
        <v>363</v>
      </c>
      <c r="G155" s="249" t="s">
        <v>193</v>
      </c>
      <c r="H155" s="250">
        <v>456</v>
      </c>
      <c r="I155" s="251"/>
      <c r="J155" s="252"/>
      <c r="K155" s="253">
        <f>ROUND(P155*H155,2)</f>
        <v>0</v>
      </c>
      <c r="L155" s="248" t="s">
        <v>173</v>
      </c>
      <c r="M155" s="254"/>
      <c r="N155" s="255" t="s">
        <v>1</v>
      </c>
      <c r="O155" s="214" t="s">
        <v>42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68"/>
      <c r="T155" s="216">
        <f>S155*H155</f>
        <v>0</v>
      </c>
      <c r="U155" s="216">
        <v>9.0000000000000006E-5</v>
      </c>
      <c r="V155" s="216">
        <f>U155*H155</f>
        <v>4.104E-2</v>
      </c>
      <c r="W155" s="216">
        <v>0</v>
      </c>
      <c r="X155" s="217">
        <f>W155*H155</f>
        <v>0</v>
      </c>
      <c r="Y155" s="32"/>
      <c r="Z155" s="32"/>
      <c r="AA155" s="32"/>
      <c r="AB155" s="32"/>
      <c r="AC155" s="32"/>
      <c r="AD155" s="32"/>
      <c r="AE155" s="32"/>
      <c r="AR155" s="218" t="s">
        <v>217</v>
      </c>
      <c r="AT155" s="218" t="s">
        <v>330</v>
      </c>
      <c r="AU155" s="218" t="s">
        <v>89</v>
      </c>
      <c r="AY155" s="16" t="s">
        <v>166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6" t="s">
        <v>87</v>
      </c>
      <c r="BK155" s="219">
        <f>ROUND(P155*H155,2)</f>
        <v>0</v>
      </c>
      <c r="BL155" s="16" t="s">
        <v>174</v>
      </c>
      <c r="BM155" s="218" t="s">
        <v>664</v>
      </c>
    </row>
    <row r="156" spans="1:65" s="2" customFormat="1" ht="11.25">
      <c r="A156" s="32"/>
      <c r="B156" s="33"/>
      <c r="C156" s="34"/>
      <c r="D156" s="220" t="s">
        <v>176</v>
      </c>
      <c r="E156" s="34"/>
      <c r="F156" s="221" t="s">
        <v>363</v>
      </c>
      <c r="G156" s="34"/>
      <c r="H156" s="34"/>
      <c r="I156" s="113"/>
      <c r="J156" s="113"/>
      <c r="K156" s="34"/>
      <c r="L156" s="34"/>
      <c r="M156" s="37"/>
      <c r="N156" s="222"/>
      <c r="O156" s="223"/>
      <c r="P156" s="68"/>
      <c r="Q156" s="68"/>
      <c r="R156" s="68"/>
      <c r="S156" s="68"/>
      <c r="T156" s="68"/>
      <c r="U156" s="68"/>
      <c r="V156" s="68"/>
      <c r="W156" s="68"/>
      <c r="X156" s="69"/>
      <c r="Y156" s="32"/>
      <c r="Z156" s="32"/>
      <c r="AA156" s="32"/>
      <c r="AB156" s="32"/>
      <c r="AC156" s="32"/>
      <c r="AD156" s="32"/>
      <c r="AE156" s="32"/>
      <c r="AT156" s="16" t="s">
        <v>176</v>
      </c>
      <c r="AU156" s="16" t="s">
        <v>89</v>
      </c>
    </row>
    <row r="157" spans="1:65" s="2" customFormat="1" ht="24" customHeight="1">
      <c r="A157" s="32"/>
      <c r="B157" s="33"/>
      <c r="C157" s="246" t="s">
        <v>260</v>
      </c>
      <c r="D157" s="246" t="s">
        <v>330</v>
      </c>
      <c r="E157" s="247" t="s">
        <v>665</v>
      </c>
      <c r="F157" s="248" t="s">
        <v>666</v>
      </c>
      <c r="G157" s="249" t="s">
        <v>193</v>
      </c>
      <c r="H157" s="250">
        <v>156</v>
      </c>
      <c r="I157" s="251"/>
      <c r="J157" s="252"/>
      <c r="K157" s="253">
        <f>ROUND(P157*H157,2)</f>
        <v>0</v>
      </c>
      <c r="L157" s="248" t="s">
        <v>173</v>
      </c>
      <c r="M157" s="254"/>
      <c r="N157" s="255" t="s">
        <v>1</v>
      </c>
      <c r="O157" s="214" t="s">
        <v>42</v>
      </c>
      <c r="P157" s="215">
        <f>I157+J157</f>
        <v>0</v>
      </c>
      <c r="Q157" s="215">
        <f>ROUND(I157*H157,2)</f>
        <v>0</v>
      </c>
      <c r="R157" s="215">
        <f>ROUND(J157*H157,2)</f>
        <v>0</v>
      </c>
      <c r="S157" s="68"/>
      <c r="T157" s="216">
        <f>S157*H157</f>
        <v>0</v>
      </c>
      <c r="U157" s="216">
        <v>1.23E-3</v>
      </c>
      <c r="V157" s="216">
        <f>U157*H157</f>
        <v>0.19188</v>
      </c>
      <c r="W157" s="216">
        <v>0</v>
      </c>
      <c r="X157" s="217">
        <f>W157*H157</f>
        <v>0</v>
      </c>
      <c r="Y157" s="32"/>
      <c r="Z157" s="32"/>
      <c r="AA157" s="32"/>
      <c r="AB157" s="32"/>
      <c r="AC157" s="32"/>
      <c r="AD157" s="32"/>
      <c r="AE157" s="32"/>
      <c r="AR157" s="218" t="s">
        <v>217</v>
      </c>
      <c r="AT157" s="218" t="s">
        <v>330</v>
      </c>
      <c r="AU157" s="218" t="s">
        <v>89</v>
      </c>
      <c r="AY157" s="16" t="s">
        <v>166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6" t="s">
        <v>87</v>
      </c>
      <c r="BK157" s="219">
        <f>ROUND(P157*H157,2)</f>
        <v>0</v>
      </c>
      <c r="BL157" s="16" t="s">
        <v>174</v>
      </c>
      <c r="BM157" s="218" t="s">
        <v>667</v>
      </c>
    </row>
    <row r="158" spans="1:65" s="2" customFormat="1" ht="19.5">
      <c r="A158" s="32"/>
      <c r="B158" s="33"/>
      <c r="C158" s="34"/>
      <c r="D158" s="220" t="s">
        <v>176</v>
      </c>
      <c r="E158" s="34"/>
      <c r="F158" s="221" t="s">
        <v>666</v>
      </c>
      <c r="G158" s="34"/>
      <c r="H158" s="34"/>
      <c r="I158" s="113"/>
      <c r="J158" s="113"/>
      <c r="K158" s="34"/>
      <c r="L158" s="34"/>
      <c r="M158" s="37"/>
      <c r="N158" s="222"/>
      <c r="O158" s="223"/>
      <c r="P158" s="68"/>
      <c r="Q158" s="68"/>
      <c r="R158" s="68"/>
      <c r="S158" s="68"/>
      <c r="T158" s="68"/>
      <c r="U158" s="68"/>
      <c r="V158" s="68"/>
      <c r="W158" s="68"/>
      <c r="X158" s="69"/>
      <c r="Y158" s="32"/>
      <c r="Z158" s="32"/>
      <c r="AA158" s="32"/>
      <c r="AB158" s="32"/>
      <c r="AC158" s="32"/>
      <c r="AD158" s="32"/>
      <c r="AE158" s="32"/>
      <c r="AT158" s="16" t="s">
        <v>176</v>
      </c>
      <c r="AU158" s="16" t="s">
        <v>89</v>
      </c>
    </row>
    <row r="159" spans="1:65" s="2" customFormat="1" ht="24" customHeight="1">
      <c r="A159" s="32"/>
      <c r="B159" s="33"/>
      <c r="C159" s="246" t="s">
        <v>265</v>
      </c>
      <c r="D159" s="246" t="s">
        <v>330</v>
      </c>
      <c r="E159" s="247" t="s">
        <v>375</v>
      </c>
      <c r="F159" s="248" t="s">
        <v>376</v>
      </c>
      <c r="G159" s="249" t="s">
        <v>193</v>
      </c>
      <c r="H159" s="250">
        <v>72</v>
      </c>
      <c r="I159" s="251"/>
      <c r="J159" s="252"/>
      <c r="K159" s="253">
        <f>ROUND(P159*H159,2)</f>
        <v>0</v>
      </c>
      <c r="L159" s="248" t="s">
        <v>173</v>
      </c>
      <c r="M159" s="254"/>
      <c r="N159" s="255" t="s">
        <v>1</v>
      </c>
      <c r="O159" s="214" t="s">
        <v>42</v>
      </c>
      <c r="P159" s="215">
        <f>I159+J159</f>
        <v>0</v>
      </c>
      <c r="Q159" s="215">
        <f>ROUND(I159*H159,2)</f>
        <v>0</v>
      </c>
      <c r="R159" s="215">
        <f>ROUND(J159*H159,2)</f>
        <v>0</v>
      </c>
      <c r="S159" s="68"/>
      <c r="T159" s="216">
        <f>S159*H159</f>
        <v>0</v>
      </c>
      <c r="U159" s="216">
        <v>1.23E-3</v>
      </c>
      <c r="V159" s="216">
        <f>U159*H159</f>
        <v>8.856E-2</v>
      </c>
      <c r="W159" s="216">
        <v>0</v>
      </c>
      <c r="X159" s="217">
        <f>W159*H159</f>
        <v>0</v>
      </c>
      <c r="Y159" s="32"/>
      <c r="Z159" s="32"/>
      <c r="AA159" s="32"/>
      <c r="AB159" s="32"/>
      <c r="AC159" s="32"/>
      <c r="AD159" s="32"/>
      <c r="AE159" s="32"/>
      <c r="AR159" s="218" t="s">
        <v>217</v>
      </c>
      <c r="AT159" s="218" t="s">
        <v>330</v>
      </c>
      <c r="AU159" s="218" t="s">
        <v>89</v>
      </c>
      <c r="AY159" s="16" t="s">
        <v>166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6" t="s">
        <v>87</v>
      </c>
      <c r="BK159" s="219">
        <f>ROUND(P159*H159,2)</f>
        <v>0</v>
      </c>
      <c r="BL159" s="16" t="s">
        <v>174</v>
      </c>
      <c r="BM159" s="218" t="s">
        <v>668</v>
      </c>
    </row>
    <row r="160" spans="1:65" s="2" customFormat="1" ht="19.5">
      <c r="A160" s="32"/>
      <c r="B160" s="33"/>
      <c r="C160" s="34"/>
      <c r="D160" s="220" t="s">
        <v>176</v>
      </c>
      <c r="E160" s="34"/>
      <c r="F160" s="221" t="s">
        <v>376</v>
      </c>
      <c r="G160" s="34"/>
      <c r="H160" s="34"/>
      <c r="I160" s="113"/>
      <c r="J160" s="113"/>
      <c r="K160" s="34"/>
      <c r="L160" s="34"/>
      <c r="M160" s="37"/>
      <c r="N160" s="222"/>
      <c r="O160" s="223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176</v>
      </c>
      <c r="AU160" s="16" t="s">
        <v>89</v>
      </c>
    </row>
    <row r="161" spans="1:65" s="2" customFormat="1" ht="24" customHeight="1">
      <c r="A161" s="32"/>
      <c r="B161" s="33"/>
      <c r="C161" s="246" t="s">
        <v>270</v>
      </c>
      <c r="D161" s="246" t="s">
        <v>330</v>
      </c>
      <c r="E161" s="247" t="s">
        <v>379</v>
      </c>
      <c r="F161" s="248" t="s">
        <v>380</v>
      </c>
      <c r="G161" s="249" t="s">
        <v>193</v>
      </c>
      <c r="H161" s="250">
        <v>114</v>
      </c>
      <c r="I161" s="251"/>
      <c r="J161" s="252"/>
      <c r="K161" s="253">
        <f>ROUND(P161*H161,2)</f>
        <v>0</v>
      </c>
      <c r="L161" s="248" t="s">
        <v>173</v>
      </c>
      <c r="M161" s="254"/>
      <c r="N161" s="255" t="s">
        <v>1</v>
      </c>
      <c r="O161" s="214" t="s">
        <v>42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68"/>
      <c r="T161" s="216">
        <f>S161*H161</f>
        <v>0</v>
      </c>
      <c r="U161" s="216">
        <v>1.8000000000000001E-4</v>
      </c>
      <c r="V161" s="216">
        <f>U161*H161</f>
        <v>2.052E-2</v>
      </c>
      <c r="W161" s="216">
        <v>0</v>
      </c>
      <c r="X161" s="217">
        <f>W161*H161</f>
        <v>0</v>
      </c>
      <c r="Y161" s="32"/>
      <c r="Z161" s="32"/>
      <c r="AA161" s="32"/>
      <c r="AB161" s="32"/>
      <c r="AC161" s="32"/>
      <c r="AD161" s="32"/>
      <c r="AE161" s="32"/>
      <c r="AR161" s="218" t="s">
        <v>217</v>
      </c>
      <c r="AT161" s="218" t="s">
        <v>330</v>
      </c>
      <c r="AU161" s="218" t="s">
        <v>89</v>
      </c>
      <c r="AY161" s="16" t="s">
        <v>166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6" t="s">
        <v>87</v>
      </c>
      <c r="BK161" s="219">
        <f>ROUND(P161*H161,2)</f>
        <v>0</v>
      </c>
      <c r="BL161" s="16" t="s">
        <v>174</v>
      </c>
      <c r="BM161" s="218" t="s">
        <v>669</v>
      </c>
    </row>
    <row r="162" spans="1:65" s="2" customFormat="1" ht="11.25">
      <c r="A162" s="32"/>
      <c r="B162" s="33"/>
      <c r="C162" s="34"/>
      <c r="D162" s="220" t="s">
        <v>176</v>
      </c>
      <c r="E162" s="34"/>
      <c r="F162" s="221" t="s">
        <v>380</v>
      </c>
      <c r="G162" s="34"/>
      <c r="H162" s="34"/>
      <c r="I162" s="113"/>
      <c r="J162" s="113"/>
      <c r="K162" s="34"/>
      <c r="L162" s="34"/>
      <c r="M162" s="37"/>
      <c r="N162" s="222"/>
      <c r="O162" s="223"/>
      <c r="P162" s="68"/>
      <c r="Q162" s="68"/>
      <c r="R162" s="68"/>
      <c r="S162" s="68"/>
      <c r="T162" s="68"/>
      <c r="U162" s="68"/>
      <c r="V162" s="68"/>
      <c r="W162" s="68"/>
      <c r="X162" s="69"/>
      <c r="Y162" s="32"/>
      <c r="Z162" s="32"/>
      <c r="AA162" s="32"/>
      <c r="AB162" s="32"/>
      <c r="AC162" s="32"/>
      <c r="AD162" s="32"/>
      <c r="AE162" s="32"/>
      <c r="AT162" s="16" t="s">
        <v>176</v>
      </c>
      <c r="AU162" s="16" t="s">
        <v>89</v>
      </c>
    </row>
    <row r="163" spans="1:65" s="2" customFormat="1" ht="24" customHeight="1">
      <c r="A163" s="32"/>
      <c r="B163" s="33"/>
      <c r="C163" s="246" t="s">
        <v>275</v>
      </c>
      <c r="D163" s="246" t="s">
        <v>330</v>
      </c>
      <c r="E163" s="247" t="s">
        <v>383</v>
      </c>
      <c r="F163" s="248" t="s">
        <v>384</v>
      </c>
      <c r="G163" s="249" t="s">
        <v>193</v>
      </c>
      <c r="H163" s="250">
        <v>114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9.0000000000000006E-5</v>
      </c>
      <c r="V163" s="216">
        <f>U163*H163</f>
        <v>1.026E-2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670</v>
      </c>
    </row>
    <row r="164" spans="1:65" s="2" customFormat="1" ht="11.25">
      <c r="A164" s="32"/>
      <c r="B164" s="33"/>
      <c r="C164" s="34"/>
      <c r="D164" s="220" t="s">
        <v>176</v>
      </c>
      <c r="E164" s="34"/>
      <c r="F164" s="221" t="s">
        <v>384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2" customFormat="1" ht="24" customHeight="1">
      <c r="A165" s="32"/>
      <c r="B165" s="33"/>
      <c r="C165" s="246" t="s">
        <v>280</v>
      </c>
      <c r="D165" s="246" t="s">
        <v>330</v>
      </c>
      <c r="E165" s="247" t="s">
        <v>391</v>
      </c>
      <c r="F165" s="248" t="s">
        <v>392</v>
      </c>
      <c r="G165" s="249" t="s">
        <v>193</v>
      </c>
      <c r="H165" s="250">
        <v>8</v>
      </c>
      <c r="I165" s="251"/>
      <c r="J165" s="252"/>
      <c r="K165" s="253">
        <f>ROUND(P165*H165,2)</f>
        <v>0</v>
      </c>
      <c r="L165" s="248" t="s">
        <v>173</v>
      </c>
      <c r="M165" s="254"/>
      <c r="N165" s="255" t="s">
        <v>1</v>
      </c>
      <c r="O165" s="214" t="s">
        <v>42</v>
      </c>
      <c r="P165" s="215">
        <f>I165+J165</f>
        <v>0</v>
      </c>
      <c r="Q165" s="215">
        <f>ROUND(I165*H165,2)</f>
        <v>0</v>
      </c>
      <c r="R165" s="215">
        <f>ROUND(J165*H165,2)</f>
        <v>0</v>
      </c>
      <c r="S165" s="68"/>
      <c r="T165" s="216">
        <f>S165*H165</f>
        <v>0</v>
      </c>
      <c r="U165" s="216">
        <v>1.162E-2</v>
      </c>
      <c r="V165" s="216">
        <f>U165*H165</f>
        <v>9.2960000000000001E-2</v>
      </c>
      <c r="W165" s="216">
        <v>0</v>
      </c>
      <c r="X165" s="217">
        <f>W165*H165</f>
        <v>0</v>
      </c>
      <c r="Y165" s="32"/>
      <c r="Z165" s="32"/>
      <c r="AA165" s="32"/>
      <c r="AB165" s="32"/>
      <c r="AC165" s="32"/>
      <c r="AD165" s="32"/>
      <c r="AE165" s="32"/>
      <c r="AR165" s="218" t="s">
        <v>217</v>
      </c>
      <c r="AT165" s="218" t="s">
        <v>330</v>
      </c>
      <c r="AU165" s="218" t="s">
        <v>89</v>
      </c>
      <c r="AY165" s="16" t="s">
        <v>166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6" t="s">
        <v>87</v>
      </c>
      <c r="BK165" s="219">
        <f>ROUND(P165*H165,2)</f>
        <v>0</v>
      </c>
      <c r="BL165" s="16" t="s">
        <v>174</v>
      </c>
      <c r="BM165" s="218" t="s">
        <v>671</v>
      </c>
    </row>
    <row r="166" spans="1:65" s="2" customFormat="1" ht="11.25">
      <c r="A166" s="32"/>
      <c r="B166" s="33"/>
      <c r="C166" s="34"/>
      <c r="D166" s="220" t="s">
        <v>176</v>
      </c>
      <c r="E166" s="34"/>
      <c r="F166" s="221" t="s">
        <v>392</v>
      </c>
      <c r="G166" s="34"/>
      <c r="H166" s="34"/>
      <c r="I166" s="113"/>
      <c r="J166" s="113"/>
      <c r="K166" s="34"/>
      <c r="L166" s="34"/>
      <c r="M166" s="37"/>
      <c r="N166" s="222"/>
      <c r="O166" s="223"/>
      <c r="P166" s="68"/>
      <c r="Q166" s="68"/>
      <c r="R166" s="68"/>
      <c r="S166" s="68"/>
      <c r="T166" s="68"/>
      <c r="U166" s="68"/>
      <c r="V166" s="68"/>
      <c r="W166" s="68"/>
      <c r="X166" s="69"/>
      <c r="Y166" s="32"/>
      <c r="Z166" s="32"/>
      <c r="AA166" s="32"/>
      <c r="AB166" s="32"/>
      <c r="AC166" s="32"/>
      <c r="AD166" s="32"/>
      <c r="AE166" s="32"/>
      <c r="AT166" s="16" t="s">
        <v>176</v>
      </c>
      <c r="AU166" s="16" t="s">
        <v>89</v>
      </c>
    </row>
    <row r="167" spans="1:65" s="2" customFormat="1" ht="24" customHeight="1">
      <c r="A167" s="32"/>
      <c r="B167" s="33"/>
      <c r="C167" s="246" t="s">
        <v>8</v>
      </c>
      <c r="D167" s="246" t="s">
        <v>330</v>
      </c>
      <c r="E167" s="247" t="s">
        <v>395</v>
      </c>
      <c r="F167" s="248" t="s">
        <v>396</v>
      </c>
      <c r="G167" s="249" t="s">
        <v>193</v>
      </c>
      <c r="H167" s="250">
        <v>16</v>
      </c>
      <c r="I167" s="251"/>
      <c r="J167" s="252"/>
      <c r="K167" s="253">
        <f>ROUND(P167*H167,2)</f>
        <v>0</v>
      </c>
      <c r="L167" s="248" t="s">
        <v>173</v>
      </c>
      <c r="M167" s="254"/>
      <c r="N167" s="255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5.2999999999999998E-4</v>
      </c>
      <c r="V167" s="216">
        <f>U167*H167</f>
        <v>8.4799999999999997E-3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217</v>
      </c>
      <c r="AT167" s="218" t="s">
        <v>330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672</v>
      </c>
    </row>
    <row r="168" spans="1:65" s="2" customFormat="1" ht="11.25">
      <c r="A168" s="32"/>
      <c r="B168" s="33"/>
      <c r="C168" s="34"/>
      <c r="D168" s="220" t="s">
        <v>176</v>
      </c>
      <c r="E168" s="34"/>
      <c r="F168" s="221" t="s">
        <v>396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2" customFormat="1" ht="24" customHeight="1">
      <c r="A169" s="32"/>
      <c r="B169" s="33"/>
      <c r="C169" s="246" t="s">
        <v>291</v>
      </c>
      <c r="D169" s="246" t="s">
        <v>330</v>
      </c>
      <c r="E169" s="247" t="s">
        <v>399</v>
      </c>
      <c r="F169" s="248" t="s">
        <v>400</v>
      </c>
      <c r="G169" s="249" t="s">
        <v>193</v>
      </c>
      <c r="H169" s="250">
        <v>16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1.2E-4</v>
      </c>
      <c r="V169" s="216">
        <f>U169*H169</f>
        <v>1.92E-3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673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400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2" customFormat="1" ht="24" customHeight="1">
      <c r="A171" s="32"/>
      <c r="B171" s="33"/>
      <c r="C171" s="246" t="s">
        <v>296</v>
      </c>
      <c r="D171" s="246" t="s">
        <v>330</v>
      </c>
      <c r="E171" s="247" t="s">
        <v>362</v>
      </c>
      <c r="F171" s="248" t="s">
        <v>363</v>
      </c>
      <c r="G171" s="249" t="s">
        <v>193</v>
      </c>
      <c r="H171" s="250">
        <v>16</v>
      </c>
      <c r="I171" s="251"/>
      <c r="J171" s="252"/>
      <c r="K171" s="253">
        <f>ROUND(P171*H171,2)</f>
        <v>0</v>
      </c>
      <c r="L171" s="248" t="s">
        <v>173</v>
      </c>
      <c r="M171" s="254"/>
      <c r="N171" s="255" t="s">
        <v>1</v>
      </c>
      <c r="O171" s="214" t="s">
        <v>42</v>
      </c>
      <c r="P171" s="215">
        <f>I171+J171</f>
        <v>0</v>
      </c>
      <c r="Q171" s="215">
        <f>ROUND(I171*H171,2)</f>
        <v>0</v>
      </c>
      <c r="R171" s="215">
        <f>ROUND(J171*H171,2)</f>
        <v>0</v>
      </c>
      <c r="S171" s="68"/>
      <c r="T171" s="216">
        <f>S171*H171</f>
        <v>0</v>
      </c>
      <c r="U171" s="216">
        <v>9.0000000000000006E-5</v>
      </c>
      <c r="V171" s="216">
        <f>U171*H171</f>
        <v>1.4400000000000001E-3</v>
      </c>
      <c r="W171" s="216">
        <v>0</v>
      </c>
      <c r="X171" s="217">
        <f>W171*H171</f>
        <v>0</v>
      </c>
      <c r="Y171" s="32"/>
      <c r="Z171" s="32"/>
      <c r="AA171" s="32"/>
      <c r="AB171" s="32"/>
      <c r="AC171" s="32"/>
      <c r="AD171" s="32"/>
      <c r="AE171" s="32"/>
      <c r="AR171" s="218" t="s">
        <v>217</v>
      </c>
      <c r="AT171" s="218" t="s">
        <v>330</v>
      </c>
      <c r="AU171" s="218" t="s">
        <v>89</v>
      </c>
      <c r="AY171" s="16" t="s">
        <v>166</v>
      </c>
      <c r="BE171" s="219">
        <f>IF(O171="základní",K171,0)</f>
        <v>0</v>
      </c>
      <c r="BF171" s="219">
        <f>IF(O171="snížená",K171,0)</f>
        <v>0</v>
      </c>
      <c r="BG171" s="219">
        <f>IF(O171="zákl. přenesená",K171,0)</f>
        <v>0</v>
      </c>
      <c r="BH171" s="219">
        <f>IF(O171="sníž. přenesená",K171,0)</f>
        <v>0</v>
      </c>
      <c r="BI171" s="219">
        <f>IF(O171="nulová",K171,0)</f>
        <v>0</v>
      </c>
      <c r="BJ171" s="16" t="s">
        <v>87</v>
      </c>
      <c r="BK171" s="219">
        <f>ROUND(P171*H171,2)</f>
        <v>0</v>
      </c>
      <c r="BL171" s="16" t="s">
        <v>174</v>
      </c>
      <c r="BM171" s="218" t="s">
        <v>674</v>
      </c>
    </row>
    <row r="172" spans="1:65" s="2" customFormat="1" ht="11.25">
      <c r="A172" s="32"/>
      <c r="B172" s="33"/>
      <c r="C172" s="34"/>
      <c r="D172" s="220" t="s">
        <v>176</v>
      </c>
      <c r="E172" s="34"/>
      <c r="F172" s="221" t="s">
        <v>363</v>
      </c>
      <c r="G172" s="34"/>
      <c r="H172" s="34"/>
      <c r="I172" s="113"/>
      <c r="J172" s="113"/>
      <c r="K172" s="34"/>
      <c r="L172" s="34"/>
      <c r="M172" s="37"/>
      <c r="N172" s="222"/>
      <c r="O172" s="223"/>
      <c r="P172" s="68"/>
      <c r="Q172" s="68"/>
      <c r="R172" s="68"/>
      <c r="S172" s="68"/>
      <c r="T172" s="68"/>
      <c r="U172" s="68"/>
      <c r="V172" s="68"/>
      <c r="W172" s="68"/>
      <c r="X172" s="69"/>
      <c r="Y172" s="32"/>
      <c r="Z172" s="32"/>
      <c r="AA172" s="32"/>
      <c r="AB172" s="32"/>
      <c r="AC172" s="32"/>
      <c r="AD172" s="32"/>
      <c r="AE172" s="32"/>
      <c r="AT172" s="16" t="s">
        <v>176</v>
      </c>
      <c r="AU172" s="16" t="s">
        <v>89</v>
      </c>
    </row>
    <row r="173" spans="1:65" s="2" customFormat="1" ht="24" customHeight="1">
      <c r="A173" s="32"/>
      <c r="B173" s="33"/>
      <c r="C173" s="246" t="s">
        <v>302</v>
      </c>
      <c r="D173" s="246" t="s">
        <v>330</v>
      </c>
      <c r="E173" s="247" t="s">
        <v>675</v>
      </c>
      <c r="F173" s="248" t="s">
        <v>676</v>
      </c>
      <c r="G173" s="249" t="s">
        <v>198</v>
      </c>
      <c r="H173" s="250">
        <v>12.32</v>
      </c>
      <c r="I173" s="251"/>
      <c r="J173" s="252"/>
      <c r="K173" s="253">
        <f>ROUND(P173*H173,2)</f>
        <v>0</v>
      </c>
      <c r="L173" s="248" t="s">
        <v>173</v>
      </c>
      <c r="M173" s="254"/>
      <c r="N173" s="255" t="s">
        <v>1</v>
      </c>
      <c r="O173" s="214" t="s">
        <v>42</v>
      </c>
      <c r="P173" s="215">
        <f>I173+J173</f>
        <v>0</v>
      </c>
      <c r="Q173" s="215">
        <f>ROUND(I173*H173,2)</f>
        <v>0</v>
      </c>
      <c r="R173" s="215">
        <f>ROUND(J173*H173,2)</f>
        <v>0</v>
      </c>
      <c r="S173" s="68"/>
      <c r="T173" s="216">
        <f>S173*H173</f>
        <v>0</v>
      </c>
      <c r="U173" s="216">
        <v>1</v>
      </c>
      <c r="V173" s="216">
        <f>U173*H173</f>
        <v>12.32</v>
      </c>
      <c r="W173" s="216">
        <v>0</v>
      </c>
      <c r="X173" s="217">
        <f>W173*H173</f>
        <v>0</v>
      </c>
      <c r="Y173" s="32"/>
      <c r="Z173" s="32"/>
      <c r="AA173" s="32"/>
      <c r="AB173" s="32"/>
      <c r="AC173" s="32"/>
      <c r="AD173" s="32"/>
      <c r="AE173" s="32"/>
      <c r="AR173" s="218" t="s">
        <v>217</v>
      </c>
      <c r="AT173" s="218" t="s">
        <v>330</v>
      </c>
      <c r="AU173" s="218" t="s">
        <v>89</v>
      </c>
      <c r="AY173" s="16" t="s">
        <v>166</v>
      </c>
      <c r="BE173" s="219">
        <f>IF(O173="základní",K173,0)</f>
        <v>0</v>
      </c>
      <c r="BF173" s="219">
        <f>IF(O173="snížená",K173,0)</f>
        <v>0</v>
      </c>
      <c r="BG173" s="219">
        <f>IF(O173="zákl. přenesená",K173,0)</f>
        <v>0</v>
      </c>
      <c r="BH173" s="219">
        <f>IF(O173="sníž. přenesená",K173,0)</f>
        <v>0</v>
      </c>
      <c r="BI173" s="219">
        <f>IF(O173="nulová",K173,0)</f>
        <v>0</v>
      </c>
      <c r="BJ173" s="16" t="s">
        <v>87</v>
      </c>
      <c r="BK173" s="219">
        <f>ROUND(P173*H173,2)</f>
        <v>0</v>
      </c>
      <c r="BL173" s="16" t="s">
        <v>174</v>
      </c>
      <c r="BM173" s="218" t="s">
        <v>677</v>
      </c>
    </row>
    <row r="174" spans="1:65" s="2" customFormat="1" ht="11.25">
      <c r="A174" s="32"/>
      <c r="B174" s="33"/>
      <c r="C174" s="34"/>
      <c r="D174" s="220" t="s">
        <v>176</v>
      </c>
      <c r="E174" s="34"/>
      <c r="F174" s="221" t="s">
        <v>676</v>
      </c>
      <c r="G174" s="34"/>
      <c r="H174" s="34"/>
      <c r="I174" s="113"/>
      <c r="J174" s="113"/>
      <c r="K174" s="34"/>
      <c r="L174" s="34"/>
      <c r="M174" s="37"/>
      <c r="N174" s="222"/>
      <c r="O174" s="223"/>
      <c r="P174" s="68"/>
      <c r="Q174" s="68"/>
      <c r="R174" s="68"/>
      <c r="S174" s="68"/>
      <c r="T174" s="68"/>
      <c r="U174" s="68"/>
      <c r="V174" s="68"/>
      <c r="W174" s="68"/>
      <c r="X174" s="69"/>
      <c r="Y174" s="32"/>
      <c r="Z174" s="32"/>
      <c r="AA174" s="32"/>
      <c r="AB174" s="32"/>
      <c r="AC174" s="32"/>
      <c r="AD174" s="32"/>
      <c r="AE174" s="32"/>
      <c r="AT174" s="16" t="s">
        <v>176</v>
      </c>
      <c r="AU174" s="16" t="s">
        <v>89</v>
      </c>
    </row>
    <row r="175" spans="1:65" s="2" customFormat="1" ht="24" customHeight="1">
      <c r="A175" s="32"/>
      <c r="B175" s="33"/>
      <c r="C175" s="246" t="s">
        <v>308</v>
      </c>
      <c r="D175" s="246" t="s">
        <v>330</v>
      </c>
      <c r="E175" s="247" t="s">
        <v>678</v>
      </c>
      <c r="F175" s="248" t="s">
        <v>679</v>
      </c>
      <c r="G175" s="249" t="s">
        <v>198</v>
      </c>
      <c r="H175" s="250">
        <v>12.32</v>
      </c>
      <c r="I175" s="251"/>
      <c r="J175" s="252"/>
      <c r="K175" s="253">
        <f>ROUND(P175*H175,2)</f>
        <v>0</v>
      </c>
      <c r="L175" s="248" t="s">
        <v>173</v>
      </c>
      <c r="M175" s="254"/>
      <c r="N175" s="255" t="s">
        <v>1</v>
      </c>
      <c r="O175" s="214" t="s">
        <v>42</v>
      </c>
      <c r="P175" s="215">
        <f>I175+J175</f>
        <v>0</v>
      </c>
      <c r="Q175" s="215">
        <f>ROUND(I175*H175,2)</f>
        <v>0</v>
      </c>
      <c r="R175" s="215">
        <f>ROUND(J175*H175,2)</f>
        <v>0</v>
      </c>
      <c r="S175" s="68"/>
      <c r="T175" s="216">
        <f>S175*H175</f>
        <v>0</v>
      </c>
      <c r="U175" s="216">
        <v>1</v>
      </c>
      <c r="V175" s="216">
        <f>U175*H175</f>
        <v>12.32</v>
      </c>
      <c r="W175" s="216">
        <v>0</v>
      </c>
      <c r="X175" s="217">
        <f>W175*H175</f>
        <v>0</v>
      </c>
      <c r="Y175" s="32"/>
      <c r="Z175" s="32"/>
      <c r="AA175" s="32"/>
      <c r="AB175" s="32"/>
      <c r="AC175" s="32"/>
      <c r="AD175" s="32"/>
      <c r="AE175" s="32"/>
      <c r="AR175" s="218" t="s">
        <v>217</v>
      </c>
      <c r="AT175" s="218" t="s">
        <v>330</v>
      </c>
      <c r="AU175" s="218" t="s">
        <v>89</v>
      </c>
      <c r="AY175" s="16" t="s">
        <v>166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6" t="s">
        <v>87</v>
      </c>
      <c r="BK175" s="219">
        <f>ROUND(P175*H175,2)</f>
        <v>0</v>
      </c>
      <c r="BL175" s="16" t="s">
        <v>174</v>
      </c>
      <c r="BM175" s="218" t="s">
        <v>680</v>
      </c>
    </row>
    <row r="176" spans="1:65" s="2" customFormat="1" ht="11.25">
      <c r="A176" s="32"/>
      <c r="B176" s="33"/>
      <c r="C176" s="34"/>
      <c r="D176" s="220" t="s">
        <v>176</v>
      </c>
      <c r="E176" s="34"/>
      <c r="F176" s="221" t="s">
        <v>679</v>
      </c>
      <c r="G176" s="34"/>
      <c r="H176" s="34"/>
      <c r="I176" s="113"/>
      <c r="J176" s="113"/>
      <c r="K176" s="34"/>
      <c r="L176" s="34"/>
      <c r="M176" s="37"/>
      <c r="N176" s="222"/>
      <c r="O176" s="223"/>
      <c r="P176" s="68"/>
      <c r="Q176" s="68"/>
      <c r="R176" s="68"/>
      <c r="S176" s="68"/>
      <c r="T176" s="68"/>
      <c r="U176" s="68"/>
      <c r="V176" s="68"/>
      <c r="W176" s="68"/>
      <c r="X176" s="69"/>
      <c r="Y176" s="32"/>
      <c r="Z176" s="32"/>
      <c r="AA176" s="32"/>
      <c r="AB176" s="32"/>
      <c r="AC176" s="32"/>
      <c r="AD176" s="32"/>
      <c r="AE176" s="32"/>
      <c r="AT176" s="16" t="s">
        <v>176</v>
      </c>
      <c r="AU176" s="16" t="s">
        <v>89</v>
      </c>
    </row>
    <row r="177" spans="1:65" s="2" customFormat="1" ht="24" customHeight="1">
      <c r="A177" s="32"/>
      <c r="B177" s="33"/>
      <c r="C177" s="246" t="s">
        <v>314</v>
      </c>
      <c r="D177" s="246" t="s">
        <v>330</v>
      </c>
      <c r="E177" s="247" t="s">
        <v>681</v>
      </c>
      <c r="F177" s="248" t="s">
        <v>682</v>
      </c>
      <c r="G177" s="249" t="s">
        <v>198</v>
      </c>
      <c r="H177" s="250">
        <v>13.112</v>
      </c>
      <c r="I177" s="251"/>
      <c r="J177" s="252"/>
      <c r="K177" s="253">
        <f>ROUND(P177*H177,2)</f>
        <v>0</v>
      </c>
      <c r="L177" s="248" t="s">
        <v>173</v>
      </c>
      <c r="M177" s="254"/>
      <c r="N177" s="255" t="s">
        <v>1</v>
      </c>
      <c r="O177" s="214" t="s">
        <v>42</v>
      </c>
      <c r="P177" s="215">
        <f>I177+J177</f>
        <v>0</v>
      </c>
      <c r="Q177" s="215">
        <f>ROUND(I177*H177,2)</f>
        <v>0</v>
      </c>
      <c r="R177" s="215">
        <f>ROUND(J177*H177,2)</f>
        <v>0</v>
      </c>
      <c r="S177" s="68"/>
      <c r="T177" s="216">
        <f>S177*H177</f>
        <v>0</v>
      </c>
      <c r="U177" s="216">
        <v>1</v>
      </c>
      <c r="V177" s="216">
        <f>U177*H177</f>
        <v>13.112</v>
      </c>
      <c r="W177" s="216">
        <v>0</v>
      </c>
      <c r="X177" s="217">
        <f>W177*H177</f>
        <v>0</v>
      </c>
      <c r="Y177" s="32"/>
      <c r="Z177" s="32"/>
      <c r="AA177" s="32"/>
      <c r="AB177" s="32"/>
      <c r="AC177" s="32"/>
      <c r="AD177" s="32"/>
      <c r="AE177" s="32"/>
      <c r="AR177" s="218" t="s">
        <v>217</v>
      </c>
      <c r="AT177" s="218" t="s">
        <v>330</v>
      </c>
      <c r="AU177" s="218" t="s">
        <v>89</v>
      </c>
      <c r="AY177" s="16" t="s">
        <v>166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6" t="s">
        <v>87</v>
      </c>
      <c r="BK177" s="219">
        <f>ROUND(P177*H177,2)</f>
        <v>0</v>
      </c>
      <c r="BL177" s="16" t="s">
        <v>174</v>
      </c>
      <c r="BM177" s="218" t="s">
        <v>683</v>
      </c>
    </row>
    <row r="178" spans="1:65" s="2" customFormat="1" ht="11.25">
      <c r="A178" s="32"/>
      <c r="B178" s="33"/>
      <c r="C178" s="34"/>
      <c r="D178" s="220" t="s">
        <v>176</v>
      </c>
      <c r="E178" s="34"/>
      <c r="F178" s="221" t="s">
        <v>682</v>
      </c>
      <c r="G178" s="34"/>
      <c r="H178" s="34"/>
      <c r="I178" s="113"/>
      <c r="J178" s="113"/>
      <c r="K178" s="34"/>
      <c r="L178" s="34"/>
      <c r="M178" s="37"/>
      <c r="N178" s="222"/>
      <c r="O178" s="223"/>
      <c r="P178" s="68"/>
      <c r="Q178" s="68"/>
      <c r="R178" s="68"/>
      <c r="S178" s="68"/>
      <c r="T178" s="68"/>
      <c r="U178" s="68"/>
      <c r="V178" s="68"/>
      <c r="W178" s="68"/>
      <c r="X178" s="69"/>
      <c r="Y178" s="32"/>
      <c r="Z178" s="32"/>
      <c r="AA178" s="32"/>
      <c r="AB178" s="32"/>
      <c r="AC178" s="32"/>
      <c r="AD178" s="32"/>
      <c r="AE178" s="32"/>
      <c r="AT178" s="16" t="s">
        <v>176</v>
      </c>
      <c r="AU178" s="16" t="s">
        <v>89</v>
      </c>
    </row>
    <row r="179" spans="1:65" s="2" customFormat="1" ht="24" customHeight="1">
      <c r="A179" s="32"/>
      <c r="B179" s="33"/>
      <c r="C179" s="246" t="s">
        <v>319</v>
      </c>
      <c r="D179" s="246" t="s">
        <v>330</v>
      </c>
      <c r="E179" s="247" t="s">
        <v>684</v>
      </c>
      <c r="F179" s="248" t="s">
        <v>685</v>
      </c>
      <c r="G179" s="249" t="s">
        <v>172</v>
      </c>
      <c r="H179" s="250">
        <v>44</v>
      </c>
      <c r="I179" s="251"/>
      <c r="J179" s="252"/>
      <c r="K179" s="253">
        <f>ROUND(P179*H179,2)</f>
        <v>0</v>
      </c>
      <c r="L179" s="248" t="s">
        <v>173</v>
      </c>
      <c r="M179" s="254"/>
      <c r="N179" s="255" t="s">
        <v>1</v>
      </c>
      <c r="O179" s="214" t="s">
        <v>42</v>
      </c>
      <c r="P179" s="215">
        <f>I179+J179</f>
        <v>0</v>
      </c>
      <c r="Q179" s="215">
        <f>ROUND(I179*H179,2)</f>
        <v>0</v>
      </c>
      <c r="R179" s="215">
        <f>ROUND(J179*H179,2)</f>
        <v>0</v>
      </c>
      <c r="S179" s="68"/>
      <c r="T179" s="216">
        <f>S179*H179</f>
        <v>0</v>
      </c>
      <c r="U179" s="216">
        <v>0</v>
      </c>
      <c r="V179" s="216">
        <f>U179*H179</f>
        <v>0</v>
      </c>
      <c r="W179" s="216">
        <v>0</v>
      </c>
      <c r="X179" s="217">
        <f>W179*H179</f>
        <v>0</v>
      </c>
      <c r="Y179" s="32"/>
      <c r="Z179" s="32"/>
      <c r="AA179" s="32"/>
      <c r="AB179" s="32"/>
      <c r="AC179" s="32"/>
      <c r="AD179" s="32"/>
      <c r="AE179" s="32"/>
      <c r="AR179" s="218" t="s">
        <v>217</v>
      </c>
      <c r="AT179" s="218" t="s">
        <v>330</v>
      </c>
      <c r="AU179" s="218" t="s">
        <v>89</v>
      </c>
      <c r="AY179" s="16" t="s">
        <v>166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6" t="s">
        <v>87</v>
      </c>
      <c r="BK179" s="219">
        <f>ROUND(P179*H179,2)</f>
        <v>0</v>
      </c>
      <c r="BL179" s="16" t="s">
        <v>174</v>
      </c>
      <c r="BM179" s="218" t="s">
        <v>686</v>
      </c>
    </row>
    <row r="180" spans="1:65" s="2" customFormat="1" ht="11.25">
      <c r="A180" s="32"/>
      <c r="B180" s="33"/>
      <c r="C180" s="34"/>
      <c r="D180" s="220" t="s">
        <v>176</v>
      </c>
      <c r="E180" s="34"/>
      <c r="F180" s="221" t="s">
        <v>685</v>
      </c>
      <c r="G180" s="34"/>
      <c r="H180" s="34"/>
      <c r="I180" s="113"/>
      <c r="J180" s="113"/>
      <c r="K180" s="34"/>
      <c r="L180" s="34"/>
      <c r="M180" s="37"/>
      <c r="N180" s="222"/>
      <c r="O180" s="223"/>
      <c r="P180" s="68"/>
      <c r="Q180" s="68"/>
      <c r="R180" s="68"/>
      <c r="S180" s="68"/>
      <c r="T180" s="68"/>
      <c r="U180" s="68"/>
      <c r="V180" s="68"/>
      <c r="W180" s="68"/>
      <c r="X180" s="69"/>
      <c r="Y180" s="32"/>
      <c r="Z180" s="32"/>
      <c r="AA180" s="32"/>
      <c r="AB180" s="32"/>
      <c r="AC180" s="32"/>
      <c r="AD180" s="32"/>
      <c r="AE180" s="32"/>
      <c r="AT180" s="16" t="s">
        <v>176</v>
      </c>
      <c r="AU180" s="16" t="s">
        <v>89</v>
      </c>
    </row>
    <row r="181" spans="1:65" s="2" customFormat="1" ht="24" customHeight="1">
      <c r="A181" s="32"/>
      <c r="B181" s="33"/>
      <c r="C181" s="246" t="s">
        <v>324</v>
      </c>
      <c r="D181" s="246" t="s">
        <v>330</v>
      </c>
      <c r="E181" s="247" t="s">
        <v>687</v>
      </c>
      <c r="F181" s="248" t="s">
        <v>688</v>
      </c>
      <c r="G181" s="249" t="s">
        <v>193</v>
      </c>
      <c r="H181" s="250">
        <v>1</v>
      </c>
      <c r="I181" s="251"/>
      <c r="J181" s="252"/>
      <c r="K181" s="253">
        <f>ROUND(P181*H181,2)</f>
        <v>0</v>
      </c>
      <c r="L181" s="248" t="s">
        <v>173</v>
      </c>
      <c r="M181" s="254"/>
      <c r="N181" s="255" t="s">
        <v>1</v>
      </c>
      <c r="O181" s="214" t="s">
        <v>42</v>
      </c>
      <c r="P181" s="215">
        <f>I181+J181</f>
        <v>0</v>
      </c>
      <c r="Q181" s="215">
        <f>ROUND(I181*H181,2)</f>
        <v>0</v>
      </c>
      <c r="R181" s="215">
        <f>ROUND(J181*H181,2)</f>
        <v>0</v>
      </c>
      <c r="S181" s="68"/>
      <c r="T181" s="216">
        <f>S181*H181</f>
        <v>0</v>
      </c>
      <c r="U181" s="216">
        <v>4.0999999999999996</v>
      </c>
      <c r="V181" s="216">
        <f>U181*H181</f>
        <v>4.0999999999999996</v>
      </c>
      <c r="W181" s="216">
        <v>0</v>
      </c>
      <c r="X181" s="217">
        <f>W181*H181</f>
        <v>0</v>
      </c>
      <c r="Y181" s="32"/>
      <c r="Z181" s="32"/>
      <c r="AA181" s="32"/>
      <c r="AB181" s="32"/>
      <c r="AC181" s="32"/>
      <c r="AD181" s="32"/>
      <c r="AE181" s="32"/>
      <c r="AR181" s="218" t="s">
        <v>217</v>
      </c>
      <c r="AT181" s="218" t="s">
        <v>330</v>
      </c>
      <c r="AU181" s="218" t="s">
        <v>89</v>
      </c>
      <c r="AY181" s="16" t="s">
        <v>166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6" t="s">
        <v>87</v>
      </c>
      <c r="BK181" s="219">
        <f>ROUND(P181*H181,2)</f>
        <v>0</v>
      </c>
      <c r="BL181" s="16" t="s">
        <v>174</v>
      </c>
      <c r="BM181" s="218" t="s">
        <v>689</v>
      </c>
    </row>
    <row r="182" spans="1:65" s="2" customFormat="1" ht="11.25">
      <c r="A182" s="32"/>
      <c r="B182" s="33"/>
      <c r="C182" s="34"/>
      <c r="D182" s="220" t="s">
        <v>176</v>
      </c>
      <c r="E182" s="34"/>
      <c r="F182" s="221" t="s">
        <v>688</v>
      </c>
      <c r="G182" s="34"/>
      <c r="H182" s="34"/>
      <c r="I182" s="113"/>
      <c r="J182" s="113"/>
      <c r="K182" s="34"/>
      <c r="L182" s="34"/>
      <c r="M182" s="37"/>
      <c r="N182" s="222"/>
      <c r="O182" s="223"/>
      <c r="P182" s="68"/>
      <c r="Q182" s="68"/>
      <c r="R182" s="68"/>
      <c r="S182" s="68"/>
      <c r="T182" s="68"/>
      <c r="U182" s="68"/>
      <c r="V182" s="68"/>
      <c r="W182" s="68"/>
      <c r="X182" s="69"/>
      <c r="Y182" s="32"/>
      <c r="Z182" s="32"/>
      <c r="AA182" s="32"/>
      <c r="AB182" s="32"/>
      <c r="AC182" s="32"/>
      <c r="AD182" s="32"/>
      <c r="AE182" s="32"/>
      <c r="AT182" s="16" t="s">
        <v>176</v>
      </c>
      <c r="AU182" s="16" t="s">
        <v>89</v>
      </c>
    </row>
    <row r="183" spans="1:65" s="2" customFormat="1" ht="19.5">
      <c r="A183" s="32"/>
      <c r="B183" s="33"/>
      <c r="C183" s="34"/>
      <c r="D183" s="220" t="s">
        <v>556</v>
      </c>
      <c r="E183" s="34"/>
      <c r="F183" s="259" t="s">
        <v>690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556</v>
      </c>
      <c r="AU183" s="16" t="s">
        <v>89</v>
      </c>
    </row>
    <row r="184" spans="1:65" s="12" customFormat="1" ht="25.9" customHeight="1">
      <c r="B184" s="189"/>
      <c r="C184" s="190"/>
      <c r="D184" s="191" t="s">
        <v>78</v>
      </c>
      <c r="E184" s="192" t="s">
        <v>457</v>
      </c>
      <c r="F184" s="192" t="s">
        <v>458</v>
      </c>
      <c r="G184" s="190"/>
      <c r="H184" s="190"/>
      <c r="I184" s="193"/>
      <c r="J184" s="193"/>
      <c r="K184" s="194">
        <f>BK184</f>
        <v>0</v>
      </c>
      <c r="L184" s="190"/>
      <c r="M184" s="195"/>
      <c r="N184" s="196"/>
      <c r="O184" s="197"/>
      <c r="P184" s="197"/>
      <c r="Q184" s="198">
        <f>SUM(Q185:Q209)</f>
        <v>0</v>
      </c>
      <c r="R184" s="198">
        <f>SUM(R185:R209)</f>
        <v>0</v>
      </c>
      <c r="S184" s="197"/>
      <c r="T184" s="199">
        <f>SUM(T185:T209)</f>
        <v>0</v>
      </c>
      <c r="U184" s="197"/>
      <c r="V184" s="199">
        <f>SUM(V185:V209)</f>
        <v>0</v>
      </c>
      <c r="W184" s="197"/>
      <c r="X184" s="200">
        <f>SUM(X185:X209)</f>
        <v>0</v>
      </c>
      <c r="AR184" s="201" t="s">
        <v>174</v>
      </c>
      <c r="AT184" s="202" t="s">
        <v>78</v>
      </c>
      <c r="AU184" s="202" t="s">
        <v>79</v>
      </c>
      <c r="AY184" s="201" t="s">
        <v>166</v>
      </c>
      <c r="BK184" s="203">
        <f>SUM(BK185:BK209)</f>
        <v>0</v>
      </c>
    </row>
    <row r="185" spans="1:65" s="2" customFormat="1" ht="24" customHeight="1">
      <c r="A185" s="32"/>
      <c r="B185" s="33"/>
      <c r="C185" s="206" t="s">
        <v>329</v>
      </c>
      <c r="D185" s="206" t="s">
        <v>169</v>
      </c>
      <c r="E185" s="207" t="s">
        <v>478</v>
      </c>
      <c r="F185" s="208" t="s">
        <v>479</v>
      </c>
      <c r="G185" s="209" t="s">
        <v>198</v>
      </c>
      <c r="H185" s="210">
        <v>3.1E-2</v>
      </c>
      <c r="I185" s="211"/>
      <c r="J185" s="211"/>
      <c r="K185" s="212">
        <f>ROUND(P185*H185,2)</f>
        <v>0</v>
      </c>
      <c r="L185" s="208" t="s">
        <v>173</v>
      </c>
      <c r="M185" s="37"/>
      <c r="N185" s="213" t="s">
        <v>1</v>
      </c>
      <c r="O185" s="214" t="s">
        <v>42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68"/>
      <c r="T185" s="216">
        <f>S185*H185</f>
        <v>0</v>
      </c>
      <c r="U185" s="216">
        <v>0</v>
      </c>
      <c r="V185" s="216">
        <f>U185*H185</f>
        <v>0</v>
      </c>
      <c r="W185" s="216">
        <v>0</v>
      </c>
      <c r="X185" s="217">
        <f>W185*H185</f>
        <v>0</v>
      </c>
      <c r="Y185" s="32"/>
      <c r="Z185" s="32"/>
      <c r="AA185" s="32"/>
      <c r="AB185" s="32"/>
      <c r="AC185" s="32"/>
      <c r="AD185" s="32"/>
      <c r="AE185" s="32"/>
      <c r="AR185" s="218" t="s">
        <v>462</v>
      </c>
      <c r="AT185" s="218" t="s">
        <v>169</v>
      </c>
      <c r="AU185" s="218" t="s">
        <v>87</v>
      </c>
      <c r="AY185" s="16" t="s">
        <v>166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6" t="s">
        <v>87</v>
      </c>
      <c r="BK185" s="219">
        <f>ROUND(P185*H185,2)</f>
        <v>0</v>
      </c>
      <c r="BL185" s="16" t="s">
        <v>462</v>
      </c>
      <c r="BM185" s="218" t="s">
        <v>691</v>
      </c>
    </row>
    <row r="186" spans="1:65" s="2" customFormat="1" ht="48.75">
      <c r="A186" s="32"/>
      <c r="B186" s="33"/>
      <c r="C186" s="34"/>
      <c r="D186" s="220" t="s">
        <v>176</v>
      </c>
      <c r="E186" s="34"/>
      <c r="F186" s="221" t="s">
        <v>481</v>
      </c>
      <c r="G186" s="34"/>
      <c r="H186" s="34"/>
      <c r="I186" s="113"/>
      <c r="J186" s="113"/>
      <c r="K186" s="34"/>
      <c r="L186" s="34"/>
      <c r="M186" s="37"/>
      <c r="N186" s="222"/>
      <c r="O186" s="223"/>
      <c r="P186" s="68"/>
      <c r="Q186" s="68"/>
      <c r="R186" s="68"/>
      <c r="S186" s="68"/>
      <c r="T186" s="68"/>
      <c r="U186" s="68"/>
      <c r="V186" s="68"/>
      <c r="W186" s="68"/>
      <c r="X186" s="69"/>
      <c r="Y186" s="32"/>
      <c r="Z186" s="32"/>
      <c r="AA186" s="32"/>
      <c r="AB186" s="32"/>
      <c r="AC186" s="32"/>
      <c r="AD186" s="32"/>
      <c r="AE186" s="32"/>
      <c r="AT186" s="16" t="s">
        <v>176</v>
      </c>
      <c r="AU186" s="16" t="s">
        <v>87</v>
      </c>
    </row>
    <row r="187" spans="1:65" s="2" customFormat="1" ht="24" customHeight="1">
      <c r="A187" s="32"/>
      <c r="B187" s="33"/>
      <c r="C187" s="206" t="s">
        <v>335</v>
      </c>
      <c r="D187" s="206" t="s">
        <v>169</v>
      </c>
      <c r="E187" s="207" t="s">
        <v>599</v>
      </c>
      <c r="F187" s="208" t="s">
        <v>600</v>
      </c>
      <c r="G187" s="209" t="s">
        <v>198</v>
      </c>
      <c r="H187" s="210">
        <v>91.721999999999994</v>
      </c>
      <c r="I187" s="211"/>
      <c r="J187" s="211"/>
      <c r="K187" s="212">
        <f>ROUND(P187*H187,2)</f>
        <v>0</v>
      </c>
      <c r="L187" s="208" t="s">
        <v>173</v>
      </c>
      <c r="M187" s="37"/>
      <c r="N187" s="213" t="s">
        <v>1</v>
      </c>
      <c r="O187" s="214" t="s">
        <v>42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68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2"/>
      <c r="Z187" s="32"/>
      <c r="AA187" s="32"/>
      <c r="AB187" s="32"/>
      <c r="AC187" s="32"/>
      <c r="AD187" s="32"/>
      <c r="AE187" s="32"/>
      <c r="AR187" s="218" t="s">
        <v>462</v>
      </c>
      <c r="AT187" s="218" t="s">
        <v>169</v>
      </c>
      <c r="AU187" s="218" t="s">
        <v>87</v>
      </c>
      <c r="AY187" s="16" t="s">
        <v>166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6" t="s">
        <v>87</v>
      </c>
      <c r="BK187" s="219">
        <f>ROUND(P187*H187,2)</f>
        <v>0</v>
      </c>
      <c r="BL187" s="16" t="s">
        <v>462</v>
      </c>
      <c r="BM187" s="218" t="s">
        <v>692</v>
      </c>
    </row>
    <row r="188" spans="1:65" s="2" customFormat="1" ht="58.5">
      <c r="A188" s="32"/>
      <c r="B188" s="33"/>
      <c r="C188" s="34"/>
      <c r="D188" s="220" t="s">
        <v>176</v>
      </c>
      <c r="E188" s="34"/>
      <c r="F188" s="221" t="s">
        <v>602</v>
      </c>
      <c r="G188" s="34"/>
      <c r="H188" s="34"/>
      <c r="I188" s="113"/>
      <c r="J188" s="113"/>
      <c r="K188" s="34"/>
      <c r="L188" s="34"/>
      <c r="M188" s="37"/>
      <c r="N188" s="222"/>
      <c r="O188" s="223"/>
      <c r="P188" s="68"/>
      <c r="Q188" s="68"/>
      <c r="R188" s="68"/>
      <c r="S188" s="68"/>
      <c r="T188" s="68"/>
      <c r="U188" s="68"/>
      <c r="V188" s="68"/>
      <c r="W188" s="68"/>
      <c r="X188" s="69"/>
      <c r="Y188" s="32"/>
      <c r="Z188" s="32"/>
      <c r="AA188" s="32"/>
      <c r="AB188" s="32"/>
      <c r="AC188" s="32"/>
      <c r="AD188" s="32"/>
      <c r="AE188" s="32"/>
      <c r="AT188" s="16" t="s">
        <v>176</v>
      </c>
      <c r="AU188" s="16" t="s">
        <v>87</v>
      </c>
    </row>
    <row r="189" spans="1:65" s="13" customFormat="1" ht="11.25">
      <c r="B189" s="224"/>
      <c r="C189" s="225"/>
      <c r="D189" s="220" t="s">
        <v>178</v>
      </c>
      <c r="E189" s="226" t="s">
        <v>1</v>
      </c>
      <c r="F189" s="227" t="s">
        <v>693</v>
      </c>
      <c r="G189" s="225"/>
      <c r="H189" s="228">
        <v>57.6</v>
      </c>
      <c r="I189" s="229"/>
      <c r="J189" s="229"/>
      <c r="K189" s="225"/>
      <c r="L189" s="225"/>
      <c r="M189" s="230"/>
      <c r="N189" s="231"/>
      <c r="O189" s="232"/>
      <c r="P189" s="232"/>
      <c r="Q189" s="232"/>
      <c r="R189" s="232"/>
      <c r="S189" s="232"/>
      <c r="T189" s="232"/>
      <c r="U189" s="232"/>
      <c r="V189" s="232"/>
      <c r="W189" s="232"/>
      <c r="X189" s="233"/>
      <c r="AT189" s="234" t="s">
        <v>178</v>
      </c>
      <c r="AU189" s="234" t="s">
        <v>87</v>
      </c>
      <c r="AV189" s="13" t="s">
        <v>89</v>
      </c>
      <c r="AW189" s="13" t="s">
        <v>5</v>
      </c>
      <c r="AX189" s="13" t="s">
        <v>79</v>
      </c>
      <c r="AY189" s="234" t="s">
        <v>166</v>
      </c>
    </row>
    <row r="190" spans="1:65" s="13" customFormat="1" ht="11.25">
      <c r="B190" s="224"/>
      <c r="C190" s="225"/>
      <c r="D190" s="220" t="s">
        <v>178</v>
      </c>
      <c r="E190" s="226" t="s">
        <v>1</v>
      </c>
      <c r="F190" s="227" t="s">
        <v>694</v>
      </c>
      <c r="G190" s="225"/>
      <c r="H190" s="228">
        <v>34.122</v>
      </c>
      <c r="I190" s="229"/>
      <c r="J190" s="229"/>
      <c r="K190" s="225"/>
      <c r="L190" s="225"/>
      <c r="M190" s="230"/>
      <c r="N190" s="231"/>
      <c r="O190" s="232"/>
      <c r="P190" s="232"/>
      <c r="Q190" s="232"/>
      <c r="R190" s="232"/>
      <c r="S190" s="232"/>
      <c r="T190" s="232"/>
      <c r="U190" s="232"/>
      <c r="V190" s="232"/>
      <c r="W190" s="232"/>
      <c r="X190" s="233"/>
      <c r="AT190" s="234" t="s">
        <v>178</v>
      </c>
      <c r="AU190" s="234" t="s">
        <v>87</v>
      </c>
      <c r="AV190" s="13" t="s">
        <v>89</v>
      </c>
      <c r="AW190" s="13" t="s">
        <v>5</v>
      </c>
      <c r="AX190" s="13" t="s">
        <v>79</v>
      </c>
      <c r="AY190" s="234" t="s">
        <v>166</v>
      </c>
    </row>
    <row r="191" spans="1:65" s="14" customFormat="1" ht="11.25">
      <c r="B191" s="235"/>
      <c r="C191" s="236"/>
      <c r="D191" s="220" t="s">
        <v>178</v>
      </c>
      <c r="E191" s="237" t="s">
        <v>1</v>
      </c>
      <c r="F191" s="238" t="s">
        <v>203</v>
      </c>
      <c r="G191" s="236"/>
      <c r="H191" s="239">
        <v>91.722000000000008</v>
      </c>
      <c r="I191" s="240"/>
      <c r="J191" s="240"/>
      <c r="K191" s="236"/>
      <c r="L191" s="236"/>
      <c r="M191" s="241"/>
      <c r="N191" s="242"/>
      <c r="O191" s="243"/>
      <c r="P191" s="243"/>
      <c r="Q191" s="243"/>
      <c r="R191" s="243"/>
      <c r="S191" s="243"/>
      <c r="T191" s="243"/>
      <c r="U191" s="243"/>
      <c r="V191" s="243"/>
      <c r="W191" s="243"/>
      <c r="X191" s="244"/>
      <c r="AT191" s="245" t="s">
        <v>178</v>
      </c>
      <c r="AU191" s="245" t="s">
        <v>87</v>
      </c>
      <c r="AV191" s="14" t="s">
        <v>174</v>
      </c>
      <c r="AW191" s="14" t="s">
        <v>5</v>
      </c>
      <c r="AX191" s="14" t="s">
        <v>87</v>
      </c>
      <c r="AY191" s="245" t="s">
        <v>166</v>
      </c>
    </row>
    <row r="192" spans="1:65" s="2" customFormat="1" ht="24" customHeight="1">
      <c r="A192" s="32"/>
      <c r="B192" s="33"/>
      <c r="C192" s="206" t="s">
        <v>340</v>
      </c>
      <c r="D192" s="206" t="s">
        <v>169</v>
      </c>
      <c r="E192" s="207" t="s">
        <v>610</v>
      </c>
      <c r="F192" s="208" t="s">
        <v>611</v>
      </c>
      <c r="G192" s="209" t="s">
        <v>198</v>
      </c>
      <c r="H192" s="210">
        <v>91.753</v>
      </c>
      <c r="I192" s="211"/>
      <c r="J192" s="211"/>
      <c r="K192" s="212">
        <f>ROUND(P192*H192,2)</f>
        <v>0</v>
      </c>
      <c r="L192" s="208" t="s">
        <v>173</v>
      </c>
      <c r="M192" s="37"/>
      <c r="N192" s="213" t="s">
        <v>1</v>
      </c>
      <c r="O192" s="214" t="s">
        <v>42</v>
      </c>
      <c r="P192" s="215">
        <f>I192+J192</f>
        <v>0</v>
      </c>
      <c r="Q192" s="215">
        <f>ROUND(I192*H192,2)</f>
        <v>0</v>
      </c>
      <c r="R192" s="215">
        <f>ROUND(J192*H192,2)</f>
        <v>0</v>
      </c>
      <c r="S192" s="68"/>
      <c r="T192" s="216">
        <f>S192*H192</f>
        <v>0</v>
      </c>
      <c r="U192" s="216">
        <v>0</v>
      </c>
      <c r="V192" s="216">
        <f>U192*H192</f>
        <v>0</v>
      </c>
      <c r="W192" s="216">
        <v>0</v>
      </c>
      <c r="X192" s="217">
        <f>W192*H192</f>
        <v>0</v>
      </c>
      <c r="Y192" s="32"/>
      <c r="Z192" s="32"/>
      <c r="AA192" s="32"/>
      <c r="AB192" s="32"/>
      <c r="AC192" s="32"/>
      <c r="AD192" s="32"/>
      <c r="AE192" s="32"/>
      <c r="AR192" s="218" t="s">
        <v>462</v>
      </c>
      <c r="AT192" s="218" t="s">
        <v>169</v>
      </c>
      <c r="AU192" s="218" t="s">
        <v>87</v>
      </c>
      <c r="AY192" s="16" t="s">
        <v>166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6" t="s">
        <v>87</v>
      </c>
      <c r="BK192" s="219">
        <f>ROUND(P192*H192,2)</f>
        <v>0</v>
      </c>
      <c r="BL192" s="16" t="s">
        <v>462</v>
      </c>
      <c r="BM192" s="218" t="s">
        <v>695</v>
      </c>
    </row>
    <row r="193" spans="1:65" s="2" customFormat="1" ht="117">
      <c r="A193" s="32"/>
      <c r="B193" s="33"/>
      <c r="C193" s="34"/>
      <c r="D193" s="220" t="s">
        <v>176</v>
      </c>
      <c r="E193" s="34"/>
      <c r="F193" s="221" t="s">
        <v>613</v>
      </c>
      <c r="G193" s="34"/>
      <c r="H193" s="34"/>
      <c r="I193" s="113"/>
      <c r="J193" s="113"/>
      <c r="K193" s="34"/>
      <c r="L193" s="34"/>
      <c r="M193" s="37"/>
      <c r="N193" s="222"/>
      <c r="O193" s="223"/>
      <c r="P193" s="68"/>
      <c r="Q193" s="68"/>
      <c r="R193" s="68"/>
      <c r="S193" s="68"/>
      <c r="T193" s="68"/>
      <c r="U193" s="68"/>
      <c r="V193" s="68"/>
      <c r="W193" s="68"/>
      <c r="X193" s="69"/>
      <c r="Y193" s="32"/>
      <c r="Z193" s="32"/>
      <c r="AA193" s="32"/>
      <c r="AB193" s="32"/>
      <c r="AC193" s="32"/>
      <c r="AD193" s="32"/>
      <c r="AE193" s="32"/>
      <c r="AT193" s="16" t="s">
        <v>176</v>
      </c>
      <c r="AU193" s="16" t="s">
        <v>87</v>
      </c>
    </row>
    <row r="194" spans="1:65" s="13" customFormat="1" ht="22.5">
      <c r="B194" s="224"/>
      <c r="C194" s="225"/>
      <c r="D194" s="220" t="s">
        <v>178</v>
      </c>
      <c r="E194" s="226" t="s">
        <v>1</v>
      </c>
      <c r="F194" s="227" t="s">
        <v>696</v>
      </c>
      <c r="G194" s="225"/>
      <c r="H194" s="228">
        <v>91.753</v>
      </c>
      <c r="I194" s="229"/>
      <c r="J194" s="229"/>
      <c r="K194" s="225"/>
      <c r="L194" s="225"/>
      <c r="M194" s="230"/>
      <c r="N194" s="231"/>
      <c r="O194" s="232"/>
      <c r="P194" s="232"/>
      <c r="Q194" s="232"/>
      <c r="R194" s="232"/>
      <c r="S194" s="232"/>
      <c r="T194" s="232"/>
      <c r="U194" s="232"/>
      <c r="V194" s="232"/>
      <c r="W194" s="232"/>
      <c r="X194" s="233"/>
      <c r="AT194" s="234" t="s">
        <v>178</v>
      </c>
      <c r="AU194" s="234" t="s">
        <v>87</v>
      </c>
      <c r="AV194" s="13" t="s">
        <v>89</v>
      </c>
      <c r="AW194" s="13" t="s">
        <v>5</v>
      </c>
      <c r="AX194" s="13" t="s">
        <v>87</v>
      </c>
      <c r="AY194" s="234" t="s">
        <v>166</v>
      </c>
    </row>
    <row r="195" spans="1:65" s="2" customFormat="1" ht="24" customHeight="1">
      <c r="A195" s="32"/>
      <c r="B195" s="33"/>
      <c r="C195" s="206" t="s">
        <v>345</v>
      </c>
      <c r="D195" s="206" t="s">
        <v>169</v>
      </c>
      <c r="E195" s="207" t="s">
        <v>496</v>
      </c>
      <c r="F195" s="208" t="s">
        <v>497</v>
      </c>
      <c r="G195" s="209" t="s">
        <v>198</v>
      </c>
      <c r="H195" s="210">
        <v>54.4</v>
      </c>
      <c r="I195" s="211"/>
      <c r="J195" s="211"/>
      <c r="K195" s="212">
        <f>ROUND(P195*H195,2)</f>
        <v>0</v>
      </c>
      <c r="L195" s="208" t="s">
        <v>173</v>
      </c>
      <c r="M195" s="37"/>
      <c r="N195" s="213" t="s">
        <v>1</v>
      </c>
      <c r="O195" s="214" t="s">
        <v>42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68"/>
      <c r="T195" s="216">
        <f>S195*H195</f>
        <v>0</v>
      </c>
      <c r="U195" s="216">
        <v>0</v>
      </c>
      <c r="V195" s="216">
        <f>U195*H195</f>
        <v>0</v>
      </c>
      <c r="W195" s="216">
        <v>0</v>
      </c>
      <c r="X195" s="217">
        <f>W195*H195</f>
        <v>0</v>
      </c>
      <c r="Y195" s="32"/>
      <c r="Z195" s="32"/>
      <c r="AA195" s="32"/>
      <c r="AB195" s="32"/>
      <c r="AC195" s="32"/>
      <c r="AD195" s="32"/>
      <c r="AE195" s="32"/>
      <c r="AR195" s="218" t="s">
        <v>462</v>
      </c>
      <c r="AT195" s="218" t="s">
        <v>169</v>
      </c>
      <c r="AU195" s="218" t="s">
        <v>87</v>
      </c>
      <c r="AY195" s="16" t="s">
        <v>166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6" t="s">
        <v>87</v>
      </c>
      <c r="BK195" s="219">
        <f>ROUND(P195*H195,2)</f>
        <v>0</v>
      </c>
      <c r="BL195" s="16" t="s">
        <v>462</v>
      </c>
      <c r="BM195" s="218" t="s">
        <v>697</v>
      </c>
    </row>
    <row r="196" spans="1:65" s="2" customFormat="1" ht="117">
      <c r="A196" s="32"/>
      <c r="B196" s="33"/>
      <c r="C196" s="34"/>
      <c r="D196" s="220" t="s">
        <v>176</v>
      </c>
      <c r="E196" s="34"/>
      <c r="F196" s="221" t="s">
        <v>499</v>
      </c>
      <c r="G196" s="34"/>
      <c r="H196" s="34"/>
      <c r="I196" s="113"/>
      <c r="J196" s="113"/>
      <c r="K196" s="34"/>
      <c r="L196" s="34"/>
      <c r="M196" s="37"/>
      <c r="N196" s="222"/>
      <c r="O196" s="223"/>
      <c r="P196" s="68"/>
      <c r="Q196" s="68"/>
      <c r="R196" s="68"/>
      <c r="S196" s="68"/>
      <c r="T196" s="68"/>
      <c r="U196" s="68"/>
      <c r="V196" s="68"/>
      <c r="W196" s="68"/>
      <c r="X196" s="69"/>
      <c r="Y196" s="32"/>
      <c r="Z196" s="32"/>
      <c r="AA196" s="32"/>
      <c r="AB196" s="32"/>
      <c r="AC196" s="32"/>
      <c r="AD196" s="32"/>
      <c r="AE196" s="32"/>
      <c r="AT196" s="16" t="s">
        <v>176</v>
      </c>
      <c r="AU196" s="16" t="s">
        <v>87</v>
      </c>
    </row>
    <row r="197" spans="1:65" s="13" customFormat="1" ht="11.25">
      <c r="B197" s="224"/>
      <c r="C197" s="225"/>
      <c r="D197" s="220" t="s">
        <v>178</v>
      </c>
      <c r="E197" s="226" t="s">
        <v>1</v>
      </c>
      <c r="F197" s="227" t="s">
        <v>698</v>
      </c>
      <c r="G197" s="225"/>
      <c r="H197" s="228">
        <v>54.4</v>
      </c>
      <c r="I197" s="229"/>
      <c r="J197" s="229"/>
      <c r="K197" s="225"/>
      <c r="L197" s="225"/>
      <c r="M197" s="230"/>
      <c r="N197" s="231"/>
      <c r="O197" s="232"/>
      <c r="P197" s="232"/>
      <c r="Q197" s="232"/>
      <c r="R197" s="232"/>
      <c r="S197" s="232"/>
      <c r="T197" s="232"/>
      <c r="U197" s="232"/>
      <c r="V197" s="232"/>
      <c r="W197" s="232"/>
      <c r="X197" s="233"/>
      <c r="AT197" s="234" t="s">
        <v>178</v>
      </c>
      <c r="AU197" s="234" t="s">
        <v>87</v>
      </c>
      <c r="AV197" s="13" t="s">
        <v>89</v>
      </c>
      <c r="AW197" s="13" t="s">
        <v>5</v>
      </c>
      <c r="AX197" s="13" t="s">
        <v>87</v>
      </c>
      <c r="AY197" s="234" t="s">
        <v>166</v>
      </c>
    </row>
    <row r="198" spans="1:65" s="2" customFormat="1" ht="36" customHeight="1">
      <c r="A198" s="32"/>
      <c r="B198" s="33"/>
      <c r="C198" s="206" t="s">
        <v>349</v>
      </c>
      <c r="D198" s="206" t="s">
        <v>169</v>
      </c>
      <c r="E198" s="207" t="s">
        <v>502</v>
      </c>
      <c r="F198" s="208" t="s">
        <v>503</v>
      </c>
      <c r="G198" s="209" t="s">
        <v>198</v>
      </c>
      <c r="H198" s="210">
        <v>5.2560000000000002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699</v>
      </c>
    </row>
    <row r="199" spans="1:65" s="2" customFormat="1" ht="117">
      <c r="A199" s="32"/>
      <c r="B199" s="33"/>
      <c r="C199" s="34"/>
      <c r="D199" s="220" t="s">
        <v>176</v>
      </c>
      <c r="E199" s="34"/>
      <c r="F199" s="221" t="s">
        <v>505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700</v>
      </c>
      <c r="G200" s="225"/>
      <c r="H200" s="228">
        <v>5.2560000000000002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353</v>
      </c>
      <c r="D201" s="206" t="s">
        <v>169</v>
      </c>
      <c r="E201" s="207" t="s">
        <v>701</v>
      </c>
      <c r="F201" s="208" t="s">
        <v>702</v>
      </c>
      <c r="G201" s="209" t="s">
        <v>198</v>
      </c>
      <c r="H201" s="210">
        <v>37.752000000000002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703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704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705</v>
      </c>
      <c r="G203" s="225"/>
      <c r="H203" s="228">
        <v>37.752000000000002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36" customHeight="1">
      <c r="A204" s="32"/>
      <c r="B204" s="33"/>
      <c r="C204" s="206" t="s">
        <v>357</v>
      </c>
      <c r="D204" s="206" t="s">
        <v>169</v>
      </c>
      <c r="E204" s="207" t="s">
        <v>473</v>
      </c>
      <c r="F204" s="208" t="s">
        <v>474</v>
      </c>
      <c r="G204" s="209" t="s">
        <v>198</v>
      </c>
      <c r="H204" s="210">
        <v>4.0999999999999996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706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476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707</v>
      </c>
      <c r="G206" s="225"/>
      <c r="H206" s="228">
        <v>4.0999999999999996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361</v>
      </c>
      <c r="D207" s="206" t="s">
        <v>169</v>
      </c>
      <c r="E207" s="207" t="s">
        <v>520</v>
      </c>
      <c r="F207" s="208" t="s">
        <v>521</v>
      </c>
      <c r="G207" s="209" t="s">
        <v>193</v>
      </c>
      <c r="H207" s="210">
        <v>1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708</v>
      </c>
    </row>
    <row r="208" spans="1:65" s="2" customFormat="1" ht="58.5">
      <c r="A208" s="32"/>
      <c r="B208" s="33"/>
      <c r="C208" s="34"/>
      <c r="D208" s="220" t="s">
        <v>176</v>
      </c>
      <c r="E208" s="34"/>
      <c r="F208" s="221" t="s">
        <v>523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51" s="13" customFormat="1" ht="11.25">
      <c r="B209" s="224"/>
      <c r="C209" s="225"/>
      <c r="D209" s="220" t="s">
        <v>178</v>
      </c>
      <c r="E209" s="226" t="s">
        <v>1</v>
      </c>
      <c r="F209" s="227" t="s">
        <v>623</v>
      </c>
      <c r="G209" s="225"/>
      <c r="H209" s="228">
        <v>1</v>
      </c>
      <c r="I209" s="229"/>
      <c r="J209" s="229"/>
      <c r="K209" s="225"/>
      <c r="L209" s="225"/>
      <c r="M209" s="230"/>
      <c r="N209" s="256"/>
      <c r="O209" s="257"/>
      <c r="P209" s="257"/>
      <c r="Q209" s="257"/>
      <c r="R209" s="257"/>
      <c r="S209" s="257"/>
      <c r="T209" s="257"/>
      <c r="U209" s="257"/>
      <c r="V209" s="257"/>
      <c r="W209" s="257"/>
      <c r="X209" s="258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51" s="2" customFormat="1" ht="6.95" customHeight="1">
      <c r="A210" s="32"/>
      <c r="B210" s="52"/>
      <c r="C210" s="53"/>
      <c r="D210" s="53"/>
      <c r="E210" s="53"/>
      <c r="F210" s="53"/>
      <c r="G210" s="53"/>
      <c r="H210" s="53"/>
      <c r="I210" s="151"/>
      <c r="J210" s="151"/>
      <c r="K210" s="53"/>
      <c r="L210" s="53"/>
      <c r="M210" s="37"/>
      <c r="N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sheetProtection algorithmName="SHA-512" hashValue="WYbG5gZpJ7aM3E0gvJIwJWshvnUzMyqCcmJ4M5MIYPdywQddVX/fSeikwwLPUPGCNSyK4PnaMd+pnOMZSdLF/A==" saltValue="fsSeVeU3NWLuu0lSJAhLGwGM6AbAYBz9FCV1lWOpUHS3h02WO1JjpvaMY5A0zkTxcYggBy9+EzHX5QkJIYWiag==" spinCount="100000" sheet="1" objects="1" scenarios="1" formatColumns="0" formatRows="0" autoFilter="0"/>
  <autoFilter ref="C118:L209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98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709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ROUND((SUM(BE119:BE215)),  2)</f>
        <v>0</v>
      </c>
      <c r="G35" s="32"/>
      <c r="H35" s="32"/>
      <c r="I35" s="130">
        <v>0.21</v>
      </c>
      <c r="J35" s="113"/>
      <c r="K35" s="124">
        <f>ROUND(((SUM(BE119:BE215))*I35),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ROUND((SUM(BF119:BF215)),  2)</f>
        <v>0</v>
      </c>
      <c r="G36" s="32"/>
      <c r="H36" s="32"/>
      <c r="I36" s="130">
        <v>0.15</v>
      </c>
      <c r="J36" s="113"/>
      <c r="K36" s="124">
        <f>ROUND(((SUM(BF119:BF215))*I36),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ROUND((SUM(BG119:BG215)),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ROUND((SUM(BH119:BH215)),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ROUND((SUM(BI119:BI215)),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04 - Oprava přejezdu P4408 km 0,352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Q190</f>
        <v>0</v>
      </c>
      <c r="J99" s="166">
        <f>R190</f>
        <v>0</v>
      </c>
      <c r="K99" s="167">
        <f>K190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04 - Oprava přejezdu P4408 km 0,352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Q120+Q190</f>
        <v>0</v>
      </c>
      <c r="R119" s="185">
        <f>R120+R190</f>
        <v>0</v>
      </c>
      <c r="S119" s="76"/>
      <c r="T119" s="186">
        <f>T120+T190</f>
        <v>0</v>
      </c>
      <c r="U119" s="76"/>
      <c r="V119" s="186">
        <f>V120+V190</f>
        <v>41.673539999999996</v>
      </c>
      <c r="W119" s="76"/>
      <c r="X119" s="187">
        <f>X120+X190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BK120+BK190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41.673539999999996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SUM(Q122:Q189)</f>
        <v>0</v>
      </c>
      <c r="R121" s="198">
        <f>SUM(R122:R189)</f>
        <v>0</v>
      </c>
      <c r="S121" s="197"/>
      <c r="T121" s="199">
        <f>SUM(T122:T189)</f>
        <v>0</v>
      </c>
      <c r="U121" s="197"/>
      <c r="V121" s="199">
        <f>SUM(V122:V189)</f>
        <v>41.673539999999996</v>
      </c>
      <c r="W121" s="197"/>
      <c r="X121" s="200">
        <f>SUM(X122:X189)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SUM(BK122:BK189)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710</v>
      </c>
      <c r="F122" s="208" t="s">
        <v>711</v>
      </c>
      <c r="G122" s="209" t="s">
        <v>182</v>
      </c>
      <c r="H122" s="210">
        <v>6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712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713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714</v>
      </c>
      <c r="G124" s="225"/>
      <c r="H124" s="228">
        <v>6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536</v>
      </c>
      <c r="F125" s="208" t="s">
        <v>537</v>
      </c>
      <c r="G125" s="209" t="s">
        <v>207</v>
      </c>
      <c r="H125" s="210">
        <v>8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715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539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716</v>
      </c>
      <c r="G127" s="225"/>
      <c r="H127" s="228">
        <v>8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634</v>
      </c>
      <c r="F128" s="208" t="s">
        <v>635</v>
      </c>
      <c r="G128" s="209" t="s">
        <v>299</v>
      </c>
      <c r="H128" s="210">
        <v>4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717</v>
      </c>
    </row>
    <row r="129" spans="1:65" s="2" customFormat="1" ht="58.5">
      <c r="A129" s="32"/>
      <c r="B129" s="33"/>
      <c r="C129" s="34"/>
      <c r="D129" s="220" t="s">
        <v>176</v>
      </c>
      <c r="E129" s="34"/>
      <c r="F129" s="221" t="s">
        <v>637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2" customFormat="1" ht="19.5">
      <c r="A130" s="32"/>
      <c r="B130" s="33"/>
      <c r="C130" s="34"/>
      <c r="D130" s="220" t="s">
        <v>556</v>
      </c>
      <c r="E130" s="34"/>
      <c r="F130" s="259" t="s">
        <v>638</v>
      </c>
      <c r="G130" s="34"/>
      <c r="H130" s="34"/>
      <c r="I130" s="113"/>
      <c r="J130" s="113"/>
      <c r="K130" s="34"/>
      <c r="L130" s="34"/>
      <c r="M130" s="37"/>
      <c r="N130" s="222"/>
      <c r="O130" s="223"/>
      <c r="P130" s="68"/>
      <c r="Q130" s="68"/>
      <c r="R130" s="68"/>
      <c r="S130" s="68"/>
      <c r="T130" s="68"/>
      <c r="U130" s="68"/>
      <c r="V130" s="68"/>
      <c r="W130" s="68"/>
      <c r="X130" s="69"/>
      <c r="Y130" s="32"/>
      <c r="Z130" s="32"/>
      <c r="AA130" s="32"/>
      <c r="AB130" s="32"/>
      <c r="AC130" s="32"/>
      <c r="AD130" s="32"/>
      <c r="AE130" s="32"/>
      <c r="AT130" s="16" t="s">
        <v>556</v>
      </c>
      <c r="AU130" s="16" t="s">
        <v>89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639</v>
      </c>
      <c r="F131" s="208" t="s">
        <v>640</v>
      </c>
      <c r="G131" s="209" t="s">
        <v>237</v>
      </c>
      <c r="H131" s="210">
        <v>1.2999999999999999E-2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641</v>
      </c>
    </row>
    <row r="132" spans="1:65" s="2" customFormat="1" ht="58.5">
      <c r="A132" s="32"/>
      <c r="B132" s="33"/>
      <c r="C132" s="34"/>
      <c r="D132" s="220" t="s">
        <v>176</v>
      </c>
      <c r="E132" s="34"/>
      <c r="F132" s="221" t="s">
        <v>642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212</v>
      </c>
      <c r="F133" s="208" t="s">
        <v>213</v>
      </c>
      <c r="G133" s="209" t="s">
        <v>207</v>
      </c>
      <c r="H133" s="210">
        <v>12.5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643</v>
      </c>
    </row>
    <row r="134" spans="1:65" s="2" customFormat="1" ht="48.75">
      <c r="A134" s="32"/>
      <c r="B134" s="33"/>
      <c r="C134" s="34"/>
      <c r="D134" s="220" t="s">
        <v>176</v>
      </c>
      <c r="E134" s="34"/>
      <c r="F134" s="221" t="s">
        <v>215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204</v>
      </c>
      <c r="D135" s="206" t="s">
        <v>169</v>
      </c>
      <c r="E135" s="207" t="s">
        <v>224</v>
      </c>
      <c r="F135" s="208" t="s">
        <v>225</v>
      </c>
      <c r="G135" s="209" t="s">
        <v>207</v>
      </c>
      <c r="H135" s="210">
        <v>12.5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644</v>
      </c>
    </row>
    <row r="136" spans="1:65" s="2" customFormat="1" ht="78">
      <c r="A136" s="32"/>
      <c r="B136" s="33"/>
      <c r="C136" s="34"/>
      <c r="D136" s="220" t="s">
        <v>176</v>
      </c>
      <c r="E136" s="34"/>
      <c r="F136" s="221" t="s">
        <v>227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211</v>
      </c>
      <c r="D137" s="206" t="s">
        <v>169</v>
      </c>
      <c r="E137" s="207" t="s">
        <v>645</v>
      </c>
      <c r="F137" s="208" t="s">
        <v>646</v>
      </c>
      <c r="G137" s="209" t="s">
        <v>237</v>
      </c>
      <c r="H137" s="210">
        <v>1.2999999999999999E-2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718</v>
      </c>
    </row>
    <row r="138" spans="1:65" s="2" customFormat="1" ht="48.75">
      <c r="A138" s="32"/>
      <c r="B138" s="33"/>
      <c r="C138" s="34"/>
      <c r="D138" s="220" t="s">
        <v>176</v>
      </c>
      <c r="E138" s="34"/>
      <c r="F138" s="221" t="s">
        <v>648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2" customFormat="1" ht="24" customHeight="1">
      <c r="A139" s="32"/>
      <c r="B139" s="33"/>
      <c r="C139" s="206" t="s">
        <v>217</v>
      </c>
      <c r="D139" s="206" t="s">
        <v>169</v>
      </c>
      <c r="E139" s="207" t="s">
        <v>552</v>
      </c>
      <c r="F139" s="208" t="s">
        <v>553</v>
      </c>
      <c r="G139" s="209" t="s">
        <v>172</v>
      </c>
      <c r="H139" s="210">
        <v>15</v>
      </c>
      <c r="I139" s="211"/>
      <c r="J139" s="211"/>
      <c r="K139" s="212">
        <f>ROUND(P139*H139,2)</f>
        <v>0</v>
      </c>
      <c r="L139" s="208" t="s">
        <v>173</v>
      </c>
      <c r="M139" s="37"/>
      <c r="N139" s="213" t="s">
        <v>1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68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2"/>
      <c r="Z139" s="32"/>
      <c r="AA139" s="32"/>
      <c r="AB139" s="32"/>
      <c r="AC139" s="32"/>
      <c r="AD139" s="32"/>
      <c r="AE139" s="32"/>
      <c r="AR139" s="218" t="s">
        <v>174</v>
      </c>
      <c r="AT139" s="218" t="s">
        <v>169</v>
      </c>
      <c r="AU139" s="218" t="s">
        <v>89</v>
      </c>
      <c r="AY139" s="16" t="s">
        <v>166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6" t="s">
        <v>87</v>
      </c>
      <c r="BK139" s="219">
        <f>ROUND(P139*H139,2)</f>
        <v>0</v>
      </c>
      <c r="BL139" s="16" t="s">
        <v>174</v>
      </c>
      <c r="BM139" s="218" t="s">
        <v>649</v>
      </c>
    </row>
    <row r="140" spans="1:65" s="2" customFormat="1" ht="58.5">
      <c r="A140" s="32"/>
      <c r="B140" s="33"/>
      <c r="C140" s="34"/>
      <c r="D140" s="220" t="s">
        <v>176</v>
      </c>
      <c r="E140" s="34"/>
      <c r="F140" s="221" t="s">
        <v>555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176</v>
      </c>
      <c r="AU140" s="16" t="s">
        <v>89</v>
      </c>
    </row>
    <row r="141" spans="1:65" s="2" customFormat="1" ht="19.5">
      <c r="A141" s="32"/>
      <c r="B141" s="33"/>
      <c r="C141" s="34"/>
      <c r="D141" s="220" t="s">
        <v>556</v>
      </c>
      <c r="E141" s="34"/>
      <c r="F141" s="259" t="s">
        <v>557</v>
      </c>
      <c r="G141" s="34"/>
      <c r="H141" s="34"/>
      <c r="I141" s="113"/>
      <c r="J141" s="113"/>
      <c r="K141" s="34"/>
      <c r="L141" s="34"/>
      <c r="M141" s="37"/>
      <c r="N141" s="222"/>
      <c r="O141" s="223"/>
      <c r="P141" s="68"/>
      <c r="Q141" s="68"/>
      <c r="R141" s="68"/>
      <c r="S141" s="68"/>
      <c r="T141" s="68"/>
      <c r="U141" s="68"/>
      <c r="V141" s="68"/>
      <c r="W141" s="68"/>
      <c r="X141" s="69"/>
      <c r="Y141" s="32"/>
      <c r="Z141" s="32"/>
      <c r="AA141" s="32"/>
      <c r="AB141" s="32"/>
      <c r="AC141" s="32"/>
      <c r="AD141" s="32"/>
      <c r="AE141" s="32"/>
      <c r="AT141" s="16" t="s">
        <v>556</v>
      </c>
      <c r="AU141" s="16" t="s">
        <v>89</v>
      </c>
    </row>
    <row r="142" spans="1:65" s="2" customFormat="1" ht="24" customHeight="1">
      <c r="A142" s="32"/>
      <c r="B142" s="33"/>
      <c r="C142" s="206" t="s">
        <v>223</v>
      </c>
      <c r="D142" s="206" t="s">
        <v>169</v>
      </c>
      <c r="E142" s="207" t="s">
        <v>650</v>
      </c>
      <c r="F142" s="208" t="s">
        <v>651</v>
      </c>
      <c r="G142" s="209" t="s">
        <v>182</v>
      </c>
      <c r="H142" s="210">
        <v>40</v>
      </c>
      <c r="I142" s="211"/>
      <c r="J142" s="211"/>
      <c r="K142" s="212">
        <f>ROUND(P142*H142,2)</f>
        <v>0</v>
      </c>
      <c r="L142" s="208" t="s">
        <v>173</v>
      </c>
      <c r="M142" s="37"/>
      <c r="N142" s="213" t="s">
        <v>1</v>
      </c>
      <c r="O142" s="214" t="s">
        <v>42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68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2"/>
      <c r="Z142" s="32"/>
      <c r="AA142" s="32"/>
      <c r="AB142" s="32"/>
      <c r="AC142" s="32"/>
      <c r="AD142" s="32"/>
      <c r="AE142" s="32"/>
      <c r="AR142" s="218" t="s">
        <v>174</v>
      </c>
      <c r="AT142" s="218" t="s">
        <v>169</v>
      </c>
      <c r="AU142" s="218" t="s">
        <v>89</v>
      </c>
      <c r="AY142" s="16" t="s">
        <v>166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6" t="s">
        <v>87</v>
      </c>
      <c r="BK142" s="219">
        <f>ROUND(P142*H142,2)</f>
        <v>0</v>
      </c>
      <c r="BL142" s="16" t="s">
        <v>174</v>
      </c>
      <c r="BM142" s="218" t="s">
        <v>652</v>
      </c>
    </row>
    <row r="143" spans="1:65" s="2" customFormat="1" ht="48.75">
      <c r="A143" s="32"/>
      <c r="B143" s="33"/>
      <c r="C143" s="34"/>
      <c r="D143" s="220" t="s">
        <v>176</v>
      </c>
      <c r="E143" s="34"/>
      <c r="F143" s="221" t="s">
        <v>653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176</v>
      </c>
      <c r="AU143" s="16" t="s">
        <v>89</v>
      </c>
    </row>
    <row r="144" spans="1:65" s="13" customFormat="1" ht="11.25">
      <c r="B144" s="224"/>
      <c r="C144" s="225"/>
      <c r="D144" s="220" t="s">
        <v>178</v>
      </c>
      <c r="E144" s="226" t="s">
        <v>1</v>
      </c>
      <c r="F144" s="227" t="s">
        <v>719</v>
      </c>
      <c r="G144" s="225"/>
      <c r="H144" s="228">
        <v>40</v>
      </c>
      <c r="I144" s="229"/>
      <c r="J144" s="229"/>
      <c r="K144" s="225"/>
      <c r="L144" s="225"/>
      <c r="M144" s="230"/>
      <c r="N144" s="231"/>
      <c r="O144" s="232"/>
      <c r="P144" s="232"/>
      <c r="Q144" s="232"/>
      <c r="R144" s="232"/>
      <c r="S144" s="232"/>
      <c r="T144" s="232"/>
      <c r="U144" s="232"/>
      <c r="V144" s="232"/>
      <c r="W144" s="232"/>
      <c r="X144" s="233"/>
      <c r="AT144" s="234" t="s">
        <v>178</v>
      </c>
      <c r="AU144" s="234" t="s">
        <v>89</v>
      </c>
      <c r="AV144" s="13" t="s">
        <v>89</v>
      </c>
      <c r="AW144" s="13" t="s">
        <v>5</v>
      </c>
      <c r="AX144" s="13" t="s">
        <v>87</v>
      </c>
      <c r="AY144" s="234" t="s">
        <v>166</v>
      </c>
    </row>
    <row r="145" spans="1:65" s="2" customFormat="1" ht="24" customHeight="1">
      <c r="A145" s="32"/>
      <c r="B145" s="33"/>
      <c r="C145" s="206" t="s">
        <v>228</v>
      </c>
      <c r="D145" s="206" t="s">
        <v>169</v>
      </c>
      <c r="E145" s="207" t="s">
        <v>655</v>
      </c>
      <c r="F145" s="208" t="s">
        <v>656</v>
      </c>
      <c r="G145" s="209" t="s">
        <v>172</v>
      </c>
      <c r="H145" s="210">
        <v>6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657</v>
      </c>
    </row>
    <row r="146" spans="1:65" s="2" customFormat="1" ht="39">
      <c r="A146" s="32"/>
      <c r="B146" s="33"/>
      <c r="C146" s="34"/>
      <c r="D146" s="220" t="s">
        <v>176</v>
      </c>
      <c r="E146" s="34"/>
      <c r="F146" s="221" t="s">
        <v>658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2" customFormat="1" ht="24" customHeight="1">
      <c r="A147" s="32"/>
      <c r="B147" s="33"/>
      <c r="C147" s="206" t="s">
        <v>234</v>
      </c>
      <c r="D147" s="206" t="s">
        <v>169</v>
      </c>
      <c r="E147" s="207" t="s">
        <v>720</v>
      </c>
      <c r="F147" s="208" t="s">
        <v>721</v>
      </c>
      <c r="G147" s="209" t="s">
        <v>207</v>
      </c>
      <c r="H147" s="210">
        <v>12.5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722</v>
      </c>
    </row>
    <row r="148" spans="1:65" s="2" customFormat="1" ht="48.75">
      <c r="A148" s="32"/>
      <c r="B148" s="33"/>
      <c r="C148" s="34"/>
      <c r="D148" s="220" t="s">
        <v>176</v>
      </c>
      <c r="E148" s="34"/>
      <c r="F148" s="221" t="s">
        <v>723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724</v>
      </c>
      <c r="G149" s="225"/>
      <c r="H149" s="228">
        <v>12.5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06" t="s">
        <v>240</v>
      </c>
      <c r="D150" s="206" t="s">
        <v>169</v>
      </c>
      <c r="E150" s="207" t="s">
        <v>536</v>
      </c>
      <c r="F150" s="208" t="s">
        <v>537</v>
      </c>
      <c r="G150" s="209" t="s">
        <v>207</v>
      </c>
      <c r="H150" s="210">
        <v>486</v>
      </c>
      <c r="I150" s="211"/>
      <c r="J150" s="211"/>
      <c r="K150" s="212">
        <f>ROUND(P150*H150,2)</f>
        <v>0</v>
      </c>
      <c r="L150" s="208" t="s">
        <v>173</v>
      </c>
      <c r="M150" s="37"/>
      <c r="N150" s="213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174</v>
      </c>
      <c r="AT150" s="218" t="s">
        <v>169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725</v>
      </c>
    </row>
    <row r="151" spans="1:65" s="2" customFormat="1" ht="39">
      <c r="A151" s="32"/>
      <c r="B151" s="33"/>
      <c r="C151" s="34"/>
      <c r="D151" s="220" t="s">
        <v>176</v>
      </c>
      <c r="E151" s="34"/>
      <c r="F151" s="221" t="s">
        <v>539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726</v>
      </c>
      <c r="G152" s="225"/>
      <c r="H152" s="228">
        <v>486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46" t="s">
        <v>246</v>
      </c>
      <c r="D153" s="246" t="s">
        <v>330</v>
      </c>
      <c r="E153" s="247" t="s">
        <v>331</v>
      </c>
      <c r="F153" s="248" t="s">
        <v>332</v>
      </c>
      <c r="G153" s="249" t="s">
        <v>198</v>
      </c>
      <c r="H153" s="250">
        <v>21.25</v>
      </c>
      <c r="I153" s="251"/>
      <c r="J153" s="252"/>
      <c r="K153" s="253">
        <f>ROUND(P153*H153,2)</f>
        <v>0</v>
      </c>
      <c r="L153" s="248" t="s">
        <v>173</v>
      </c>
      <c r="M153" s="254"/>
      <c r="N153" s="255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1</v>
      </c>
      <c r="V153" s="216">
        <f>U153*H153</f>
        <v>21.25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217</v>
      </c>
      <c r="AT153" s="218" t="s">
        <v>330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659</v>
      </c>
    </row>
    <row r="154" spans="1:65" s="2" customFormat="1" ht="11.25">
      <c r="A154" s="32"/>
      <c r="B154" s="33"/>
      <c r="C154" s="34"/>
      <c r="D154" s="220" t="s">
        <v>176</v>
      </c>
      <c r="E154" s="34"/>
      <c r="F154" s="221" t="s">
        <v>332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13" customFormat="1" ht="11.25">
      <c r="B155" s="224"/>
      <c r="C155" s="225"/>
      <c r="D155" s="220" t="s">
        <v>178</v>
      </c>
      <c r="E155" s="226" t="s">
        <v>1</v>
      </c>
      <c r="F155" s="227" t="s">
        <v>727</v>
      </c>
      <c r="G155" s="225"/>
      <c r="H155" s="228">
        <v>21.25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AT155" s="234" t="s">
        <v>178</v>
      </c>
      <c r="AU155" s="234" t="s">
        <v>89</v>
      </c>
      <c r="AV155" s="13" t="s">
        <v>89</v>
      </c>
      <c r="AW155" s="13" t="s">
        <v>5</v>
      </c>
      <c r="AX155" s="13" t="s">
        <v>87</v>
      </c>
      <c r="AY155" s="234" t="s">
        <v>166</v>
      </c>
    </row>
    <row r="156" spans="1:65" s="2" customFormat="1" ht="24" customHeight="1">
      <c r="A156" s="32"/>
      <c r="B156" s="33"/>
      <c r="C156" s="246" t="s">
        <v>251</v>
      </c>
      <c r="D156" s="246" t="s">
        <v>330</v>
      </c>
      <c r="E156" s="247" t="s">
        <v>580</v>
      </c>
      <c r="F156" s="248" t="s">
        <v>581</v>
      </c>
      <c r="G156" s="249" t="s">
        <v>193</v>
      </c>
      <c r="H156" s="250">
        <v>23</v>
      </c>
      <c r="I156" s="251"/>
      <c r="J156" s="252"/>
      <c r="K156" s="253">
        <f>ROUND(P156*H156,2)</f>
        <v>0</v>
      </c>
      <c r="L156" s="248" t="s">
        <v>1</v>
      </c>
      <c r="M156" s="254"/>
      <c r="N156" s="255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6.3E-2</v>
      </c>
      <c r="V156" s="216">
        <f>U156*H156</f>
        <v>1.4490000000000001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217</v>
      </c>
      <c r="AT156" s="218" t="s">
        <v>330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728</v>
      </c>
    </row>
    <row r="157" spans="1:65" s="2" customFormat="1" ht="11.25">
      <c r="A157" s="32"/>
      <c r="B157" s="33"/>
      <c r="C157" s="34"/>
      <c r="D157" s="220" t="s">
        <v>176</v>
      </c>
      <c r="E157" s="34"/>
      <c r="F157" s="221" t="s">
        <v>581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46" t="s">
        <v>9</v>
      </c>
      <c r="D158" s="246" t="s">
        <v>330</v>
      </c>
      <c r="E158" s="247" t="s">
        <v>417</v>
      </c>
      <c r="F158" s="248" t="s">
        <v>418</v>
      </c>
      <c r="G158" s="249" t="s">
        <v>193</v>
      </c>
      <c r="H158" s="250">
        <v>46</v>
      </c>
      <c r="I158" s="251"/>
      <c r="J158" s="252"/>
      <c r="K158" s="253">
        <f>ROUND(P158*H158,2)</f>
        <v>0</v>
      </c>
      <c r="L158" s="248" t="s">
        <v>173</v>
      </c>
      <c r="M158" s="254"/>
      <c r="N158" s="255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8.5199999999999998E-3</v>
      </c>
      <c r="V158" s="216">
        <f>U158*H158</f>
        <v>0.39191999999999999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217</v>
      </c>
      <c r="AT158" s="218" t="s">
        <v>330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729</v>
      </c>
    </row>
    <row r="159" spans="1:65" s="2" customFormat="1" ht="11.25">
      <c r="A159" s="32"/>
      <c r="B159" s="33"/>
      <c r="C159" s="34"/>
      <c r="D159" s="220" t="s">
        <v>176</v>
      </c>
      <c r="E159" s="34"/>
      <c r="F159" s="221" t="s">
        <v>418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260</v>
      </c>
      <c r="D160" s="246" t="s">
        <v>330</v>
      </c>
      <c r="E160" s="247" t="s">
        <v>354</v>
      </c>
      <c r="F160" s="248" t="s">
        <v>355</v>
      </c>
      <c r="G160" s="249" t="s">
        <v>193</v>
      </c>
      <c r="H160" s="250">
        <v>184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5.1999999999999995E-4</v>
      </c>
      <c r="V160" s="216">
        <f>U160*H160</f>
        <v>9.5679999999999987E-2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730</v>
      </c>
    </row>
    <row r="161" spans="1:65" s="2" customFormat="1" ht="11.25">
      <c r="A161" s="32"/>
      <c r="B161" s="33"/>
      <c r="C161" s="34"/>
      <c r="D161" s="220" t="s">
        <v>176</v>
      </c>
      <c r="E161" s="34"/>
      <c r="F161" s="221" t="s">
        <v>355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2" customFormat="1" ht="24" customHeight="1">
      <c r="A162" s="32"/>
      <c r="B162" s="33"/>
      <c r="C162" s="246" t="s">
        <v>265</v>
      </c>
      <c r="D162" s="246" t="s">
        <v>330</v>
      </c>
      <c r="E162" s="247" t="s">
        <v>362</v>
      </c>
      <c r="F162" s="248" t="s">
        <v>363</v>
      </c>
      <c r="G162" s="249" t="s">
        <v>193</v>
      </c>
      <c r="H162" s="250">
        <v>184</v>
      </c>
      <c r="I162" s="251"/>
      <c r="J162" s="252"/>
      <c r="K162" s="253">
        <f>ROUND(P162*H162,2)</f>
        <v>0</v>
      </c>
      <c r="L162" s="248" t="s">
        <v>173</v>
      </c>
      <c r="M162" s="254"/>
      <c r="N162" s="255" t="s">
        <v>1</v>
      </c>
      <c r="O162" s="214" t="s">
        <v>42</v>
      </c>
      <c r="P162" s="215">
        <f>I162+J162</f>
        <v>0</v>
      </c>
      <c r="Q162" s="215">
        <f>ROUND(I162*H162,2)</f>
        <v>0</v>
      </c>
      <c r="R162" s="215">
        <f>ROUND(J162*H162,2)</f>
        <v>0</v>
      </c>
      <c r="S162" s="68"/>
      <c r="T162" s="216">
        <f>S162*H162</f>
        <v>0</v>
      </c>
      <c r="U162" s="216">
        <v>9.0000000000000006E-5</v>
      </c>
      <c r="V162" s="216">
        <f>U162*H162</f>
        <v>1.6560000000000002E-2</v>
      </c>
      <c r="W162" s="216">
        <v>0</v>
      </c>
      <c r="X162" s="217">
        <f>W162*H162</f>
        <v>0</v>
      </c>
      <c r="Y162" s="32"/>
      <c r="Z162" s="32"/>
      <c r="AA162" s="32"/>
      <c r="AB162" s="32"/>
      <c r="AC162" s="32"/>
      <c r="AD162" s="32"/>
      <c r="AE162" s="32"/>
      <c r="AR162" s="218" t="s">
        <v>217</v>
      </c>
      <c r="AT162" s="218" t="s">
        <v>330</v>
      </c>
      <c r="AU162" s="218" t="s">
        <v>89</v>
      </c>
      <c r="AY162" s="16" t="s">
        <v>166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6" t="s">
        <v>87</v>
      </c>
      <c r="BK162" s="219">
        <f>ROUND(P162*H162,2)</f>
        <v>0</v>
      </c>
      <c r="BL162" s="16" t="s">
        <v>174</v>
      </c>
      <c r="BM162" s="218" t="s">
        <v>731</v>
      </c>
    </row>
    <row r="163" spans="1:65" s="2" customFormat="1" ht="11.25">
      <c r="A163" s="32"/>
      <c r="B163" s="33"/>
      <c r="C163" s="34"/>
      <c r="D163" s="220" t="s">
        <v>176</v>
      </c>
      <c r="E163" s="34"/>
      <c r="F163" s="221" t="s">
        <v>363</v>
      </c>
      <c r="G163" s="34"/>
      <c r="H163" s="34"/>
      <c r="I163" s="113"/>
      <c r="J163" s="113"/>
      <c r="K163" s="34"/>
      <c r="L163" s="34"/>
      <c r="M163" s="37"/>
      <c r="N163" s="222"/>
      <c r="O163" s="223"/>
      <c r="P163" s="68"/>
      <c r="Q163" s="68"/>
      <c r="R163" s="68"/>
      <c r="S163" s="68"/>
      <c r="T163" s="68"/>
      <c r="U163" s="68"/>
      <c r="V163" s="68"/>
      <c r="W163" s="68"/>
      <c r="X163" s="69"/>
      <c r="Y163" s="32"/>
      <c r="Z163" s="32"/>
      <c r="AA163" s="32"/>
      <c r="AB163" s="32"/>
      <c r="AC163" s="32"/>
      <c r="AD163" s="32"/>
      <c r="AE163" s="32"/>
      <c r="AT163" s="16" t="s">
        <v>176</v>
      </c>
      <c r="AU163" s="16" t="s">
        <v>89</v>
      </c>
    </row>
    <row r="164" spans="1:65" s="2" customFormat="1" ht="24" customHeight="1">
      <c r="A164" s="32"/>
      <c r="B164" s="33"/>
      <c r="C164" s="246" t="s">
        <v>270</v>
      </c>
      <c r="D164" s="246" t="s">
        <v>330</v>
      </c>
      <c r="E164" s="247" t="s">
        <v>665</v>
      </c>
      <c r="F164" s="248" t="s">
        <v>666</v>
      </c>
      <c r="G164" s="249" t="s">
        <v>193</v>
      </c>
      <c r="H164" s="250">
        <v>44</v>
      </c>
      <c r="I164" s="251"/>
      <c r="J164" s="252"/>
      <c r="K164" s="253">
        <f>ROUND(P164*H164,2)</f>
        <v>0</v>
      </c>
      <c r="L164" s="248" t="s">
        <v>173</v>
      </c>
      <c r="M164" s="254"/>
      <c r="N164" s="255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1.23E-3</v>
      </c>
      <c r="V164" s="216">
        <f>U164*H164</f>
        <v>5.4120000000000001E-2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217</v>
      </c>
      <c r="AT164" s="218" t="s">
        <v>330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667</v>
      </c>
    </row>
    <row r="165" spans="1:65" s="2" customFormat="1" ht="19.5">
      <c r="A165" s="32"/>
      <c r="B165" s="33"/>
      <c r="C165" s="34"/>
      <c r="D165" s="220" t="s">
        <v>176</v>
      </c>
      <c r="E165" s="34"/>
      <c r="F165" s="221" t="s">
        <v>666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2" customFormat="1" ht="24" customHeight="1">
      <c r="A166" s="32"/>
      <c r="B166" s="33"/>
      <c r="C166" s="246" t="s">
        <v>275</v>
      </c>
      <c r="D166" s="246" t="s">
        <v>330</v>
      </c>
      <c r="E166" s="247" t="s">
        <v>375</v>
      </c>
      <c r="F166" s="248" t="s">
        <v>376</v>
      </c>
      <c r="G166" s="249" t="s">
        <v>193</v>
      </c>
      <c r="H166" s="250">
        <v>48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1.23E-3</v>
      </c>
      <c r="V166" s="216">
        <f>U166*H166</f>
        <v>5.9039999999999995E-2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668</v>
      </c>
    </row>
    <row r="167" spans="1:65" s="2" customFormat="1" ht="19.5">
      <c r="A167" s="32"/>
      <c r="B167" s="33"/>
      <c r="C167" s="34"/>
      <c r="D167" s="220" t="s">
        <v>176</v>
      </c>
      <c r="E167" s="34"/>
      <c r="F167" s="221" t="s">
        <v>376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2" customFormat="1" ht="24" customHeight="1">
      <c r="A168" s="32"/>
      <c r="B168" s="33"/>
      <c r="C168" s="246" t="s">
        <v>280</v>
      </c>
      <c r="D168" s="246" t="s">
        <v>330</v>
      </c>
      <c r="E168" s="247" t="s">
        <v>379</v>
      </c>
      <c r="F168" s="248" t="s">
        <v>380</v>
      </c>
      <c r="G168" s="249" t="s">
        <v>193</v>
      </c>
      <c r="H168" s="250">
        <v>46</v>
      </c>
      <c r="I168" s="251"/>
      <c r="J168" s="252"/>
      <c r="K168" s="253">
        <f>ROUND(P168*H168,2)</f>
        <v>0</v>
      </c>
      <c r="L168" s="248" t="s">
        <v>173</v>
      </c>
      <c r="M168" s="254"/>
      <c r="N168" s="255" t="s">
        <v>1</v>
      </c>
      <c r="O168" s="214" t="s">
        <v>42</v>
      </c>
      <c r="P168" s="215">
        <f>I168+J168</f>
        <v>0</v>
      </c>
      <c r="Q168" s="215">
        <f>ROUND(I168*H168,2)</f>
        <v>0</v>
      </c>
      <c r="R168" s="215">
        <f>ROUND(J168*H168,2)</f>
        <v>0</v>
      </c>
      <c r="S168" s="68"/>
      <c r="T168" s="216">
        <f>S168*H168</f>
        <v>0</v>
      </c>
      <c r="U168" s="216">
        <v>1.8000000000000001E-4</v>
      </c>
      <c r="V168" s="216">
        <f>U168*H168</f>
        <v>8.2800000000000009E-3</v>
      </c>
      <c r="W168" s="216">
        <v>0</v>
      </c>
      <c r="X168" s="217">
        <f>W168*H168</f>
        <v>0</v>
      </c>
      <c r="Y168" s="32"/>
      <c r="Z168" s="32"/>
      <c r="AA168" s="32"/>
      <c r="AB168" s="32"/>
      <c r="AC168" s="32"/>
      <c r="AD168" s="32"/>
      <c r="AE168" s="32"/>
      <c r="AR168" s="218" t="s">
        <v>217</v>
      </c>
      <c r="AT168" s="218" t="s">
        <v>330</v>
      </c>
      <c r="AU168" s="218" t="s">
        <v>89</v>
      </c>
      <c r="AY168" s="16" t="s">
        <v>166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6" t="s">
        <v>87</v>
      </c>
      <c r="BK168" s="219">
        <f>ROUND(P168*H168,2)</f>
        <v>0</v>
      </c>
      <c r="BL168" s="16" t="s">
        <v>174</v>
      </c>
      <c r="BM168" s="218" t="s">
        <v>732</v>
      </c>
    </row>
    <row r="169" spans="1:65" s="2" customFormat="1" ht="11.25">
      <c r="A169" s="32"/>
      <c r="B169" s="33"/>
      <c r="C169" s="34"/>
      <c r="D169" s="220" t="s">
        <v>176</v>
      </c>
      <c r="E169" s="34"/>
      <c r="F169" s="221" t="s">
        <v>380</v>
      </c>
      <c r="G169" s="34"/>
      <c r="H169" s="34"/>
      <c r="I169" s="113"/>
      <c r="J169" s="113"/>
      <c r="K169" s="34"/>
      <c r="L169" s="34"/>
      <c r="M169" s="37"/>
      <c r="N169" s="222"/>
      <c r="O169" s="223"/>
      <c r="P169" s="68"/>
      <c r="Q169" s="68"/>
      <c r="R169" s="68"/>
      <c r="S169" s="68"/>
      <c r="T169" s="68"/>
      <c r="U169" s="68"/>
      <c r="V169" s="68"/>
      <c r="W169" s="68"/>
      <c r="X169" s="69"/>
      <c r="Y169" s="32"/>
      <c r="Z169" s="32"/>
      <c r="AA169" s="32"/>
      <c r="AB169" s="32"/>
      <c r="AC169" s="32"/>
      <c r="AD169" s="32"/>
      <c r="AE169" s="32"/>
      <c r="AT169" s="16" t="s">
        <v>176</v>
      </c>
      <c r="AU169" s="16" t="s">
        <v>89</v>
      </c>
    </row>
    <row r="170" spans="1:65" s="2" customFormat="1" ht="24" customHeight="1">
      <c r="A170" s="32"/>
      <c r="B170" s="33"/>
      <c r="C170" s="246" t="s">
        <v>8</v>
      </c>
      <c r="D170" s="246" t="s">
        <v>330</v>
      </c>
      <c r="E170" s="247" t="s">
        <v>383</v>
      </c>
      <c r="F170" s="248" t="s">
        <v>384</v>
      </c>
      <c r="G170" s="249" t="s">
        <v>193</v>
      </c>
      <c r="H170" s="250">
        <v>46</v>
      </c>
      <c r="I170" s="251"/>
      <c r="J170" s="252"/>
      <c r="K170" s="253">
        <f>ROUND(P170*H170,2)</f>
        <v>0</v>
      </c>
      <c r="L170" s="248" t="s">
        <v>173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9.0000000000000006E-5</v>
      </c>
      <c r="V170" s="216">
        <f>U170*H170</f>
        <v>4.1400000000000005E-3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733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384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24" customHeight="1">
      <c r="A172" s="32"/>
      <c r="B172" s="33"/>
      <c r="C172" s="246" t="s">
        <v>291</v>
      </c>
      <c r="D172" s="246" t="s">
        <v>330</v>
      </c>
      <c r="E172" s="247" t="s">
        <v>391</v>
      </c>
      <c r="F172" s="248" t="s">
        <v>392</v>
      </c>
      <c r="G172" s="249" t="s">
        <v>193</v>
      </c>
      <c r="H172" s="250">
        <v>8</v>
      </c>
      <c r="I172" s="251"/>
      <c r="J172" s="252"/>
      <c r="K172" s="253">
        <f>ROUND(P172*H172,2)</f>
        <v>0</v>
      </c>
      <c r="L172" s="248" t="s">
        <v>173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1.162E-2</v>
      </c>
      <c r="V172" s="216">
        <f>U172*H172</f>
        <v>9.2960000000000001E-2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734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392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296</v>
      </c>
      <c r="D174" s="246" t="s">
        <v>330</v>
      </c>
      <c r="E174" s="247" t="s">
        <v>395</v>
      </c>
      <c r="F174" s="248" t="s">
        <v>396</v>
      </c>
      <c r="G174" s="249" t="s">
        <v>193</v>
      </c>
      <c r="H174" s="250">
        <v>16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5.2999999999999998E-4</v>
      </c>
      <c r="V174" s="216">
        <f>U174*H174</f>
        <v>8.4799999999999997E-3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735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396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302</v>
      </c>
      <c r="D176" s="246" t="s">
        <v>330</v>
      </c>
      <c r="E176" s="247" t="s">
        <v>399</v>
      </c>
      <c r="F176" s="248" t="s">
        <v>400</v>
      </c>
      <c r="G176" s="249" t="s">
        <v>193</v>
      </c>
      <c r="H176" s="250">
        <v>16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1.2E-4</v>
      </c>
      <c r="V176" s="216">
        <f>U176*H176</f>
        <v>1.92E-3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736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400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308</v>
      </c>
      <c r="D178" s="246" t="s">
        <v>330</v>
      </c>
      <c r="E178" s="247" t="s">
        <v>362</v>
      </c>
      <c r="F178" s="248" t="s">
        <v>363</v>
      </c>
      <c r="G178" s="249" t="s">
        <v>193</v>
      </c>
      <c r="H178" s="250">
        <v>16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9.0000000000000006E-5</v>
      </c>
      <c r="V178" s="216">
        <f>U178*H178</f>
        <v>1.4400000000000001E-3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737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363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314</v>
      </c>
      <c r="D180" s="246" t="s">
        <v>330</v>
      </c>
      <c r="E180" s="247" t="s">
        <v>675</v>
      </c>
      <c r="F180" s="248" t="s">
        <v>676</v>
      </c>
      <c r="G180" s="249" t="s">
        <v>198</v>
      </c>
      <c r="H180" s="250">
        <v>5.6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1</v>
      </c>
      <c r="V180" s="216">
        <f>U180*H180</f>
        <v>5.6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677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676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319</v>
      </c>
      <c r="D182" s="246" t="s">
        <v>330</v>
      </c>
      <c r="E182" s="247" t="s">
        <v>678</v>
      </c>
      <c r="F182" s="248" t="s">
        <v>679</v>
      </c>
      <c r="G182" s="249" t="s">
        <v>198</v>
      </c>
      <c r="H182" s="250">
        <v>5.6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1</v>
      </c>
      <c r="V182" s="216">
        <f>U182*H182</f>
        <v>5.6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680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679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324</v>
      </c>
      <c r="D184" s="246" t="s">
        <v>330</v>
      </c>
      <c r="E184" s="247" t="s">
        <v>681</v>
      </c>
      <c r="F184" s="248" t="s">
        <v>682</v>
      </c>
      <c r="G184" s="249" t="s">
        <v>198</v>
      </c>
      <c r="H184" s="250">
        <v>5.96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1</v>
      </c>
      <c r="V184" s="216">
        <f>U184*H184</f>
        <v>5.96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683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682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2" customFormat="1" ht="24" customHeight="1">
      <c r="A186" s="32"/>
      <c r="B186" s="33"/>
      <c r="C186" s="246" t="s">
        <v>329</v>
      </c>
      <c r="D186" s="246" t="s">
        <v>330</v>
      </c>
      <c r="E186" s="247" t="s">
        <v>684</v>
      </c>
      <c r="F186" s="248" t="s">
        <v>685</v>
      </c>
      <c r="G186" s="249" t="s">
        <v>172</v>
      </c>
      <c r="H186" s="250">
        <v>10</v>
      </c>
      <c r="I186" s="251"/>
      <c r="J186" s="252"/>
      <c r="K186" s="253">
        <f>ROUND(P186*H186,2)</f>
        <v>0</v>
      </c>
      <c r="L186" s="248" t="s">
        <v>173</v>
      </c>
      <c r="M186" s="254"/>
      <c r="N186" s="255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217</v>
      </c>
      <c r="AT186" s="218" t="s">
        <v>330</v>
      </c>
      <c r="AU186" s="218" t="s">
        <v>89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174</v>
      </c>
      <c r="BM186" s="218" t="s">
        <v>686</v>
      </c>
    </row>
    <row r="187" spans="1:65" s="2" customFormat="1" ht="11.25">
      <c r="A187" s="32"/>
      <c r="B187" s="33"/>
      <c r="C187" s="34"/>
      <c r="D187" s="220" t="s">
        <v>176</v>
      </c>
      <c r="E187" s="34"/>
      <c r="F187" s="221" t="s">
        <v>685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89</v>
      </c>
    </row>
    <row r="188" spans="1:65" s="2" customFormat="1" ht="24" customHeight="1">
      <c r="A188" s="32"/>
      <c r="B188" s="33"/>
      <c r="C188" s="246" t="s">
        <v>335</v>
      </c>
      <c r="D188" s="246" t="s">
        <v>330</v>
      </c>
      <c r="E188" s="247" t="s">
        <v>687</v>
      </c>
      <c r="F188" s="248" t="s">
        <v>688</v>
      </c>
      <c r="G188" s="249" t="s">
        <v>193</v>
      </c>
      <c r="H188" s="250">
        <v>1</v>
      </c>
      <c r="I188" s="251"/>
      <c r="J188" s="252"/>
      <c r="K188" s="253">
        <f>ROUND(P188*H188,2)</f>
        <v>0</v>
      </c>
      <c r="L188" s="248" t="s">
        <v>173</v>
      </c>
      <c r="M188" s="254"/>
      <c r="N188" s="255" t="s">
        <v>1</v>
      </c>
      <c r="O188" s="214" t="s">
        <v>42</v>
      </c>
      <c r="P188" s="215">
        <f>I188+J188</f>
        <v>0</v>
      </c>
      <c r="Q188" s="215">
        <f>ROUND(I188*H188,2)</f>
        <v>0</v>
      </c>
      <c r="R188" s="215">
        <f>ROUND(J188*H188,2)</f>
        <v>0</v>
      </c>
      <c r="S188" s="68"/>
      <c r="T188" s="216">
        <f>S188*H188</f>
        <v>0</v>
      </c>
      <c r="U188" s="216">
        <v>1.08</v>
      </c>
      <c r="V188" s="216">
        <f>U188*H188</f>
        <v>1.08</v>
      </c>
      <c r="W188" s="216">
        <v>0</v>
      </c>
      <c r="X188" s="217">
        <f>W188*H188</f>
        <v>0</v>
      </c>
      <c r="Y188" s="32"/>
      <c r="Z188" s="32"/>
      <c r="AA188" s="32"/>
      <c r="AB188" s="32"/>
      <c r="AC188" s="32"/>
      <c r="AD188" s="32"/>
      <c r="AE188" s="32"/>
      <c r="AR188" s="218" t="s">
        <v>217</v>
      </c>
      <c r="AT188" s="218" t="s">
        <v>330</v>
      </c>
      <c r="AU188" s="218" t="s">
        <v>89</v>
      </c>
      <c r="AY188" s="16" t="s">
        <v>166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6" t="s">
        <v>87</v>
      </c>
      <c r="BK188" s="219">
        <f>ROUND(P188*H188,2)</f>
        <v>0</v>
      </c>
      <c r="BL188" s="16" t="s">
        <v>174</v>
      </c>
      <c r="BM188" s="218" t="s">
        <v>689</v>
      </c>
    </row>
    <row r="189" spans="1:65" s="2" customFormat="1" ht="11.25">
      <c r="A189" s="32"/>
      <c r="B189" s="33"/>
      <c r="C189" s="34"/>
      <c r="D189" s="220" t="s">
        <v>176</v>
      </c>
      <c r="E189" s="34"/>
      <c r="F189" s="221" t="s">
        <v>688</v>
      </c>
      <c r="G189" s="34"/>
      <c r="H189" s="34"/>
      <c r="I189" s="113"/>
      <c r="J189" s="113"/>
      <c r="K189" s="34"/>
      <c r="L189" s="34"/>
      <c r="M189" s="37"/>
      <c r="N189" s="222"/>
      <c r="O189" s="223"/>
      <c r="P189" s="68"/>
      <c r="Q189" s="68"/>
      <c r="R189" s="68"/>
      <c r="S189" s="68"/>
      <c r="T189" s="68"/>
      <c r="U189" s="68"/>
      <c r="V189" s="68"/>
      <c r="W189" s="68"/>
      <c r="X189" s="69"/>
      <c r="Y189" s="32"/>
      <c r="Z189" s="32"/>
      <c r="AA189" s="32"/>
      <c r="AB189" s="32"/>
      <c r="AC189" s="32"/>
      <c r="AD189" s="32"/>
      <c r="AE189" s="32"/>
      <c r="AT189" s="16" t="s">
        <v>176</v>
      </c>
      <c r="AU189" s="16" t="s">
        <v>89</v>
      </c>
    </row>
    <row r="190" spans="1:65" s="12" customFormat="1" ht="25.9" customHeight="1">
      <c r="B190" s="189"/>
      <c r="C190" s="190"/>
      <c r="D190" s="191" t="s">
        <v>78</v>
      </c>
      <c r="E190" s="192" t="s">
        <v>457</v>
      </c>
      <c r="F190" s="192" t="s">
        <v>458</v>
      </c>
      <c r="G190" s="190"/>
      <c r="H190" s="190"/>
      <c r="I190" s="193"/>
      <c r="J190" s="193"/>
      <c r="K190" s="194">
        <f>BK190</f>
        <v>0</v>
      </c>
      <c r="L190" s="190"/>
      <c r="M190" s="195"/>
      <c r="N190" s="196"/>
      <c r="O190" s="197"/>
      <c r="P190" s="197"/>
      <c r="Q190" s="198">
        <f>SUM(Q191:Q215)</f>
        <v>0</v>
      </c>
      <c r="R190" s="198">
        <f>SUM(R191:R215)</f>
        <v>0</v>
      </c>
      <c r="S190" s="197"/>
      <c r="T190" s="199">
        <f>SUM(T191:T215)</f>
        <v>0</v>
      </c>
      <c r="U190" s="197"/>
      <c r="V190" s="199">
        <f>SUM(V191:V215)</f>
        <v>0</v>
      </c>
      <c r="W190" s="197"/>
      <c r="X190" s="200">
        <f>SUM(X191:X215)</f>
        <v>0</v>
      </c>
      <c r="AR190" s="201" t="s">
        <v>174</v>
      </c>
      <c r="AT190" s="202" t="s">
        <v>78</v>
      </c>
      <c r="AU190" s="202" t="s">
        <v>79</v>
      </c>
      <c r="AY190" s="201" t="s">
        <v>166</v>
      </c>
      <c r="BK190" s="203">
        <f>SUM(BK191:BK215)</f>
        <v>0</v>
      </c>
    </row>
    <row r="191" spans="1:65" s="2" customFormat="1" ht="24" customHeight="1">
      <c r="A191" s="32"/>
      <c r="B191" s="33"/>
      <c r="C191" s="206" t="s">
        <v>340</v>
      </c>
      <c r="D191" s="206" t="s">
        <v>169</v>
      </c>
      <c r="E191" s="207" t="s">
        <v>478</v>
      </c>
      <c r="F191" s="208" t="s">
        <v>479</v>
      </c>
      <c r="G191" s="209" t="s">
        <v>198</v>
      </c>
      <c r="H191" s="210">
        <v>1.2E-2</v>
      </c>
      <c r="I191" s="211"/>
      <c r="J191" s="211"/>
      <c r="K191" s="212">
        <f>ROUND(P191*H191,2)</f>
        <v>0</v>
      </c>
      <c r="L191" s="208" t="s">
        <v>173</v>
      </c>
      <c r="M191" s="37"/>
      <c r="N191" s="213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462</v>
      </c>
      <c r="AT191" s="218" t="s">
        <v>169</v>
      </c>
      <c r="AU191" s="218" t="s">
        <v>87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462</v>
      </c>
      <c r="BM191" s="218" t="s">
        <v>738</v>
      </c>
    </row>
    <row r="192" spans="1:65" s="2" customFormat="1" ht="48.75">
      <c r="A192" s="32"/>
      <c r="B192" s="33"/>
      <c r="C192" s="34"/>
      <c r="D192" s="220" t="s">
        <v>176</v>
      </c>
      <c r="E192" s="34"/>
      <c r="F192" s="221" t="s">
        <v>481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87</v>
      </c>
    </row>
    <row r="193" spans="1:65" s="2" customFormat="1" ht="24" customHeight="1">
      <c r="A193" s="32"/>
      <c r="B193" s="33"/>
      <c r="C193" s="206" t="s">
        <v>345</v>
      </c>
      <c r="D193" s="206" t="s">
        <v>169</v>
      </c>
      <c r="E193" s="207" t="s">
        <v>599</v>
      </c>
      <c r="F193" s="208" t="s">
        <v>600</v>
      </c>
      <c r="G193" s="209" t="s">
        <v>198</v>
      </c>
      <c r="H193" s="210">
        <v>1010.5</v>
      </c>
      <c r="I193" s="211"/>
      <c r="J193" s="211"/>
      <c r="K193" s="212">
        <f>ROUND(P193*H193,2)</f>
        <v>0</v>
      </c>
      <c r="L193" s="208" t="s">
        <v>173</v>
      </c>
      <c r="M193" s="37"/>
      <c r="N193" s="213" t="s">
        <v>1</v>
      </c>
      <c r="O193" s="214" t="s">
        <v>42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68"/>
      <c r="T193" s="216">
        <f>S193*H193</f>
        <v>0</v>
      </c>
      <c r="U193" s="216">
        <v>0</v>
      </c>
      <c r="V193" s="216">
        <f>U193*H193</f>
        <v>0</v>
      </c>
      <c r="W193" s="216">
        <v>0</v>
      </c>
      <c r="X193" s="217">
        <f>W193*H193</f>
        <v>0</v>
      </c>
      <c r="Y193" s="32"/>
      <c r="Z193" s="32"/>
      <c r="AA193" s="32"/>
      <c r="AB193" s="32"/>
      <c r="AC193" s="32"/>
      <c r="AD193" s="32"/>
      <c r="AE193" s="32"/>
      <c r="AR193" s="218" t="s">
        <v>462</v>
      </c>
      <c r="AT193" s="218" t="s">
        <v>169</v>
      </c>
      <c r="AU193" s="218" t="s">
        <v>87</v>
      </c>
      <c r="AY193" s="16" t="s">
        <v>166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6" t="s">
        <v>87</v>
      </c>
      <c r="BK193" s="219">
        <f>ROUND(P193*H193,2)</f>
        <v>0</v>
      </c>
      <c r="BL193" s="16" t="s">
        <v>462</v>
      </c>
      <c r="BM193" s="218" t="s">
        <v>692</v>
      </c>
    </row>
    <row r="194" spans="1:65" s="2" customFormat="1" ht="58.5">
      <c r="A194" s="32"/>
      <c r="B194" s="33"/>
      <c r="C194" s="34"/>
      <c r="D194" s="220" t="s">
        <v>176</v>
      </c>
      <c r="E194" s="34"/>
      <c r="F194" s="221" t="s">
        <v>602</v>
      </c>
      <c r="G194" s="34"/>
      <c r="H194" s="34"/>
      <c r="I194" s="113"/>
      <c r="J194" s="113"/>
      <c r="K194" s="34"/>
      <c r="L194" s="34"/>
      <c r="M194" s="37"/>
      <c r="N194" s="222"/>
      <c r="O194" s="223"/>
      <c r="P194" s="68"/>
      <c r="Q194" s="68"/>
      <c r="R194" s="68"/>
      <c r="S194" s="68"/>
      <c r="T194" s="68"/>
      <c r="U194" s="68"/>
      <c r="V194" s="68"/>
      <c r="W194" s="68"/>
      <c r="X194" s="69"/>
      <c r="Y194" s="32"/>
      <c r="Z194" s="32"/>
      <c r="AA194" s="32"/>
      <c r="AB194" s="32"/>
      <c r="AC194" s="32"/>
      <c r="AD194" s="32"/>
      <c r="AE194" s="32"/>
      <c r="AT194" s="16" t="s">
        <v>176</v>
      </c>
      <c r="AU194" s="16" t="s">
        <v>87</v>
      </c>
    </row>
    <row r="195" spans="1:65" s="13" customFormat="1" ht="11.25">
      <c r="B195" s="224"/>
      <c r="C195" s="225"/>
      <c r="D195" s="220" t="s">
        <v>178</v>
      </c>
      <c r="E195" s="226" t="s">
        <v>1</v>
      </c>
      <c r="F195" s="227" t="s">
        <v>739</v>
      </c>
      <c r="G195" s="225"/>
      <c r="H195" s="228">
        <v>22.5</v>
      </c>
      <c r="I195" s="229"/>
      <c r="J195" s="229"/>
      <c r="K195" s="225"/>
      <c r="L195" s="225"/>
      <c r="M195" s="230"/>
      <c r="N195" s="231"/>
      <c r="O195" s="232"/>
      <c r="P195" s="232"/>
      <c r="Q195" s="232"/>
      <c r="R195" s="232"/>
      <c r="S195" s="232"/>
      <c r="T195" s="232"/>
      <c r="U195" s="232"/>
      <c r="V195" s="232"/>
      <c r="W195" s="232"/>
      <c r="X195" s="233"/>
      <c r="AT195" s="234" t="s">
        <v>178</v>
      </c>
      <c r="AU195" s="234" t="s">
        <v>87</v>
      </c>
      <c r="AV195" s="13" t="s">
        <v>89</v>
      </c>
      <c r="AW195" s="13" t="s">
        <v>5</v>
      </c>
      <c r="AX195" s="13" t="s">
        <v>79</v>
      </c>
      <c r="AY195" s="234" t="s">
        <v>166</v>
      </c>
    </row>
    <row r="196" spans="1:65" s="13" customFormat="1" ht="11.25">
      <c r="B196" s="224"/>
      <c r="C196" s="225"/>
      <c r="D196" s="220" t="s">
        <v>178</v>
      </c>
      <c r="E196" s="226" t="s">
        <v>1</v>
      </c>
      <c r="F196" s="227" t="s">
        <v>740</v>
      </c>
      <c r="G196" s="225"/>
      <c r="H196" s="228">
        <v>988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AT196" s="234" t="s">
        <v>178</v>
      </c>
      <c r="AU196" s="234" t="s">
        <v>87</v>
      </c>
      <c r="AV196" s="13" t="s">
        <v>89</v>
      </c>
      <c r="AW196" s="13" t="s">
        <v>5</v>
      </c>
      <c r="AX196" s="13" t="s">
        <v>79</v>
      </c>
      <c r="AY196" s="234" t="s">
        <v>166</v>
      </c>
    </row>
    <row r="197" spans="1:65" s="14" customFormat="1" ht="11.25">
      <c r="B197" s="235"/>
      <c r="C197" s="236"/>
      <c r="D197" s="220" t="s">
        <v>178</v>
      </c>
      <c r="E197" s="237" t="s">
        <v>1</v>
      </c>
      <c r="F197" s="238" t="s">
        <v>203</v>
      </c>
      <c r="G197" s="236"/>
      <c r="H197" s="239">
        <v>1010.5</v>
      </c>
      <c r="I197" s="240"/>
      <c r="J197" s="240"/>
      <c r="K197" s="236"/>
      <c r="L197" s="236"/>
      <c r="M197" s="241"/>
      <c r="N197" s="242"/>
      <c r="O197" s="243"/>
      <c r="P197" s="243"/>
      <c r="Q197" s="243"/>
      <c r="R197" s="243"/>
      <c r="S197" s="243"/>
      <c r="T197" s="243"/>
      <c r="U197" s="243"/>
      <c r="V197" s="243"/>
      <c r="W197" s="243"/>
      <c r="X197" s="244"/>
      <c r="AT197" s="245" t="s">
        <v>178</v>
      </c>
      <c r="AU197" s="245" t="s">
        <v>87</v>
      </c>
      <c r="AV197" s="14" t="s">
        <v>174</v>
      </c>
      <c r="AW197" s="14" t="s">
        <v>5</v>
      </c>
      <c r="AX197" s="14" t="s">
        <v>87</v>
      </c>
      <c r="AY197" s="245" t="s">
        <v>166</v>
      </c>
    </row>
    <row r="198" spans="1:65" s="2" customFormat="1" ht="24" customHeight="1">
      <c r="A198" s="32"/>
      <c r="B198" s="33"/>
      <c r="C198" s="206" t="s">
        <v>349</v>
      </c>
      <c r="D198" s="206" t="s">
        <v>169</v>
      </c>
      <c r="E198" s="207" t="s">
        <v>610</v>
      </c>
      <c r="F198" s="208" t="s">
        <v>611</v>
      </c>
      <c r="G198" s="209" t="s">
        <v>198</v>
      </c>
      <c r="H198" s="210">
        <v>1010.5119999999999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695</v>
      </c>
    </row>
    <row r="199" spans="1:65" s="2" customFormat="1" ht="117">
      <c r="A199" s="32"/>
      <c r="B199" s="33"/>
      <c r="C199" s="34"/>
      <c r="D199" s="220" t="s">
        <v>176</v>
      </c>
      <c r="E199" s="34"/>
      <c r="F199" s="221" t="s">
        <v>613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22.5">
      <c r="B200" s="224"/>
      <c r="C200" s="225"/>
      <c r="D200" s="220" t="s">
        <v>178</v>
      </c>
      <c r="E200" s="226" t="s">
        <v>1</v>
      </c>
      <c r="F200" s="227" t="s">
        <v>741</v>
      </c>
      <c r="G200" s="225"/>
      <c r="H200" s="228">
        <v>1010.5119999999999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353</v>
      </c>
      <c r="D201" s="206" t="s">
        <v>169</v>
      </c>
      <c r="E201" s="207" t="s">
        <v>496</v>
      </c>
      <c r="F201" s="208" t="s">
        <v>497</v>
      </c>
      <c r="G201" s="209" t="s">
        <v>198</v>
      </c>
      <c r="H201" s="210">
        <v>21.25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697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499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742</v>
      </c>
      <c r="G203" s="225"/>
      <c r="H203" s="228">
        <v>21.25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36" customHeight="1">
      <c r="A204" s="32"/>
      <c r="B204" s="33"/>
      <c r="C204" s="206" t="s">
        <v>357</v>
      </c>
      <c r="D204" s="206" t="s">
        <v>169</v>
      </c>
      <c r="E204" s="207" t="s">
        <v>502</v>
      </c>
      <c r="F204" s="208" t="s">
        <v>503</v>
      </c>
      <c r="G204" s="209" t="s">
        <v>198</v>
      </c>
      <c r="H204" s="210">
        <v>2.1840000000000002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699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505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743</v>
      </c>
      <c r="G206" s="225"/>
      <c r="H206" s="228">
        <v>2.1840000000000002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361</v>
      </c>
      <c r="D207" s="206" t="s">
        <v>169</v>
      </c>
      <c r="E207" s="207" t="s">
        <v>701</v>
      </c>
      <c r="F207" s="208" t="s">
        <v>702</v>
      </c>
      <c r="G207" s="209" t="s">
        <v>198</v>
      </c>
      <c r="H207" s="210">
        <v>17.16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703</v>
      </c>
    </row>
    <row r="208" spans="1:65" s="2" customFormat="1" ht="117">
      <c r="A208" s="32"/>
      <c r="B208" s="33"/>
      <c r="C208" s="34"/>
      <c r="D208" s="220" t="s">
        <v>176</v>
      </c>
      <c r="E208" s="34"/>
      <c r="F208" s="221" t="s">
        <v>704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65" s="13" customFormat="1" ht="11.25">
      <c r="B209" s="224"/>
      <c r="C209" s="225"/>
      <c r="D209" s="220" t="s">
        <v>178</v>
      </c>
      <c r="E209" s="226" t="s">
        <v>1</v>
      </c>
      <c r="F209" s="227" t="s">
        <v>744</v>
      </c>
      <c r="G209" s="225"/>
      <c r="H209" s="228">
        <v>17.16</v>
      </c>
      <c r="I209" s="229"/>
      <c r="J209" s="229"/>
      <c r="K209" s="225"/>
      <c r="L209" s="225"/>
      <c r="M209" s="230"/>
      <c r="N209" s="231"/>
      <c r="O209" s="232"/>
      <c r="P209" s="232"/>
      <c r="Q209" s="232"/>
      <c r="R209" s="232"/>
      <c r="S209" s="232"/>
      <c r="T209" s="232"/>
      <c r="U209" s="232"/>
      <c r="V209" s="232"/>
      <c r="W209" s="232"/>
      <c r="X209" s="233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65" s="2" customFormat="1" ht="36" customHeight="1">
      <c r="A210" s="32"/>
      <c r="B210" s="33"/>
      <c r="C210" s="206" t="s">
        <v>365</v>
      </c>
      <c r="D210" s="206" t="s">
        <v>169</v>
      </c>
      <c r="E210" s="207" t="s">
        <v>473</v>
      </c>
      <c r="F210" s="208" t="s">
        <v>474</v>
      </c>
      <c r="G210" s="209" t="s">
        <v>198</v>
      </c>
      <c r="H210" s="210">
        <v>1.08</v>
      </c>
      <c r="I210" s="211"/>
      <c r="J210" s="211"/>
      <c r="K210" s="212">
        <f>ROUND(P210*H210,2)</f>
        <v>0</v>
      </c>
      <c r="L210" s="208" t="s">
        <v>173</v>
      </c>
      <c r="M210" s="37"/>
      <c r="N210" s="213" t="s">
        <v>1</v>
      </c>
      <c r="O210" s="214" t="s">
        <v>42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68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2"/>
      <c r="Z210" s="32"/>
      <c r="AA210" s="32"/>
      <c r="AB210" s="32"/>
      <c r="AC210" s="32"/>
      <c r="AD210" s="32"/>
      <c r="AE210" s="32"/>
      <c r="AR210" s="218" t="s">
        <v>462</v>
      </c>
      <c r="AT210" s="218" t="s">
        <v>169</v>
      </c>
      <c r="AU210" s="218" t="s">
        <v>87</v>
      </c>
      <c r="AY210" s="16" t="s">
        <v>166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6" t="s">
        <v>87</v>
      </c>
      <c r="BK210" s="219">
        <f>ROUND(P210*H210,2)</f>
        <v>0</v>
      </c>
      <c r="BL210" s="16" t="s">
        <v>462</v>
      </c>
      <c r="BM210" s="218" t="s">
        <v>706</v>
      </c>
    </row>
    <row r="211" spans="1:65" s="2" customFormat="1" ht="117">
      <c r="A211" s="32"/>
      <c r="B211" s="33"/>
      <c r="C211" s="34"/>
      <c r="D211" s="220" t="s">
        <v>176</v>
      </c>
      <c r="E211" s="34"/>
      <c r="F211" s="221" t="s">
        <v>476</v>
      </c>
      <c r="G211" s="34"/>
      <c r="H211" s="34"/>
      <c r="I211" s="113"/>
      <c r="J211" s="113"/>
      <c r="K211" s="34"/>
      <c r="L211" s="34"/>
      <c r="M211" s="37"/>
      <c r="N211" s="222"/>
      <c r="O211" s="223"/>
      <c r="P211" s="68"/>
      <c r="Q211" s="68"/>
      <c r="R211" s="68"/>
      <c r="S211" s="68"/>
      <c r="T211" s="68"/>
      <c r="U211" s="68"/>
      <c r="V211" s="68"/>
      <c r="W211" s="68"/>
      <c r="X211" s="69"/>
      <c r="Y211" s="32"/>
      <c r="Z211" s="32"/>
      <c r="AA211" s="32"/>
      <c r="AB211" s="32"/>
      <c r="AC211" s="32"/>
      <c r="AD211" s="32"/>
      <c r="AE211" s="32"/>
      <c r="AT211" s="16" t="s">
        <v>176</v>
      </c>
      <c r="AU211" s="16" t="s">
        <v>87</v>
      </c>
    </row>
    <row r="212" spans="1:65" s="13" customFormat="1" ht="11.25">
      <c r="B212" s="224"/>
      <c r="C212" s="225"/>
      <c r="D212" s="220" t="s">
        <v>178</v>
      </c>
      <c r="E212" s="226" t="s">
        <v>1</v>
      </c>
      <c r="F212" s="227" t="s">
        <v>745</v>
      </c>
      <c r="G212" s="225"/>
      <c r="H212" s="228">
        <v>1.08</v>
      </c>
      <c r="I212" s="229"/>
      <c r="J212" s="229"/>
      <c r="K212" s="225"/>
      <c r="L212" s="225"/>
      <c r="M212" s="230"/>
      <c r="N212" s="231"/>
      <c r="O212" s="232"/>
      <c r="P212" s="232"/>
      <c r="Q212" s="232"/>
      <c r="R212" s="232"/>
      <c r="S212" s="232"/>
      <c r="T212" s="232"/>
      <c r="U212" s="232"/>
      <c r="V212" s="232"/>
      <c r="W212" s="232"/>
      <c r="X212" s="233"/>
      <c r="AT212" s="234" t="s">
        <v>178</v>
      </c>
      <c r="AU212" s="234" t="s">
        <v>87</v>
      </c>
      <c r="AV212" s="13" t="s">
        <v>89</v>
      </c>
      <c r="AW212" s="13" t="s">
        <v>5</v>
      </c>
      <c r="AX212" s="13" t="s">
        <v>87</v>
      </c>
      <c r="AY212" s="234" t="s">
        <v>166</v>
      </c>
    </row>
    <row r="213" spans="1:65" s="2" customFormat="1" ht="24" customHeight="1">
      <c r="A213" s="32"/>
      <c r="B213" s="33"/>
      <c r="C213" s="206" t="s">
        <v>369</v>
      </c>
      <c r="D213" s="206" t="s">
        <v>169</v>
      </c>
      <c r="E213" s="207" t="s">
        <v>520</v>
      </c>
      <c r="F213" s="208" t="s">
        <v>521</v>
      </c>
      <c r="G213" s="209" t="s">
        <v>193</v>
      </c>
      <c r="H213" s="210">
        <v>1</v>
      </c>
      <c r="I213" s="211"/>
      <c r="J213" s="211"/>
      <c r="K213" s="212">
        <f>ROUND(P213*H213,2)</f>
        <v>0</v>
      </c>
      <c r="L213" s="208" t="s">
        <v>173</v>
      </c>
      <c r="M213" s="37"/>
      <c r="N213" s="213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0</v>
      </c>
      <c r="V213" s="216">
        <f>U213*H213</f>
        <v>0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462</v>
      </c>
      <c r="AT213" s="218" t="s">
        <v>169</v>
      </c>
      <c r="AU213" s="218" t="s">
        <v>87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462</v>
      </c>
      <c r="BM213" s="218" t="s">
        <v>708</v>
      </c>
    </row>
    <row r="214" spans="1:65" s="2" customFormat="1" ht="58.5">
      <c r="A214" s="32"/>
      <c r="B214" s="33"/>
      <c r="C214" s="34"/>
      <c r="D214" s="220" t="s">
        <v>176</v>
      </c>
      <c r="E214" s="34"/>
      <c r="F214" s="221" t="s">
        <v>523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87</v>
      </c>
    </row>
    <row r="215" spans="1:65" s="13" customFormat="1" ht="11.25">
      <c r="B215" s="224"/>
      <c r="C215" s="225"/>
      <c r="D215" s="220" t="s">
        <v>178</v>
      </c>
      <c r="E215" s="226" t="s">
        <v>1</v>
      </c>
      <c r="F215" s="227" t="s">
        <v>623</v>
      </c>
      <c r="G215" s="225"/>
      <c r="H215" s="228">
        <v>1</v>
      </c>
      <c r="I215" s="229"/>
      <c r="J215" s="229"/>
      <c r="K215" s="225"/>
      <c r="L215" s="225"/>
      <c r="M215" s="230"/>
      <c r="N215" s="256"/>
      <c r="O215" s="257"/>
      <c r="P215" s="257"/>
      <c r="Q215" s="257"/>
      <c r="R215" s="257"/>
      <c r="S215" s="257"/>
      <c r="T215" s="257"/>
      <c r="U215" s="257"/>
      <c r="V215" s="257"/>
      <c r="W215" s="257"/>
      <c r="X215" s="258"/>
      <c r="AT215" s="234" t="s">
        <v>178</v>
      </c>
      <c r="AU215" s="234" t="s">
        <v>87</v>
      </c>
      <c r="AV215" s="13" t="s">
        <v>89</v>
      </c>
      <c r="AW215" s="13" t="s">
        <v>5</v>
      </c>
      <c r="AX215" s="13" t="s">
        <v>87</v>
      </c>
      <c r="AY215" s="234" t="s">
        <v>166</v>
      </c>
    </row>
    <row r="216" spans="1:65" s="2" customFormat="1" ht="6.95" customHeight="1">
      <c r="A216" s="32"/>
      <c r="B216" s="52"/>
      <c r="C216" s="53"/>
      <c r="D216" s="53"/>
      <c r="E216" s="53"/>
      <c r="F216" s="53"/>
      <c r="G216" s="53"/>
      <c r="H216" s="53"/>
      <c r="I216" s="151"/>
      <c r="J216" s="151"/>
      <c r="K216" s="53"/>
      <c r="L216" s="53"/>
      <c r="M216" s="37"/>
      <c r="N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</sheetData>
  <sheetProtection algorithmName="SHA-512" hashValue="PqTUGWro0Dn9tId+ya00LOFPXXnyTeXdlRh9FrHdBaLsfh5Lg9PDVpHCNHAwxbEU88zVAjxQEBZjiw2PBY3WQw==" saltValue="8TK2fbyTXBFFmTXaeqqwLDVqhqr46pY2fG84muwZy2edaezOSjHhzyBP81IoDsI3ISRaA8Yk9mVqvQGyomZrhw==" spinCount="100000" sheet="1" objects="1" scenarios="1" formatColumns="0" formatRows="0" autoFilter="0"/>
  <autoFilter ref="C118:L215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101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746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ROUND((SUM(BE119:BE208)),  2)</f>
        <v>0</v>
      </c>
      <c r="G35" s="32"/>
      <c r="H35" s="32"/>
      <c r="I35" s="130">
        <v>0.21</v>
      </c>
      <c r="J35" s="113"/>
      <c r="K35" s="124">
        <f>ROUND(((SUM(BE119:BE208))*I35),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ROUND((SUM(BF119:BF208)),  2)</f>
        <v>0</v>
      </c>
      <c r="G36" s="32"/>
      <c r="H36" s="32"/>
      <c r="I36" s="130">
        <v>0.15</v>
      </c>
      <c r="J36" s="113"/>
      <c r="K36" s="124">
        <f>ROUND(((SUM(BF119:BF208))*I36),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ROUND((SUM(BG119:BG208)),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ROUND((SUM(BH119:BH208)),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ROUND((SUM(BI119:BI208)),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05 - Oprava přejezdu P4422 km 11,794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Q183</f>
        <v>0</v>
      </c>
      <c r="J99" s="166">
        <f>R183</f>
        <v>0</v>
      </c>
      <c r="K99" s="167">
        <f>K183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05 - Oprava přejezdu P4422 km 11,794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Q120+Q183</f>
        <v>0</v>
      </c>
      <c r="R119" s="185">
        <f>R120+R183</f>
        <v>0</v>
      </c>
      <c r="S119" s="76"/>
      <c r="T119" s="186">
        <f>T120+T183</f>
        <v>0</v>
      </c>
      <c r="U119" s="76"/>
      <c r="V119" s="186">
        <f>V120+V183</f>
        <v>38.03154</v>
      </c>
      <c r="W119" s="76"/>
      <c r="X119" s="187">
        <f>X120+X183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BK120+BK183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38.03154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SUM(Q122:Q182)</f>
        <v>0</v>
      </c>
      <c r="R121" s="198">
        <f>SUM(R122:R182)</f>
        <v>0</v>
      </c>
      <c r="S121" s="197"/>
      <c r="T121" s="199">
        <f>SUM(T122:T182)</f>
        <v>0</v>
      </c>
      <c r="U121" s="197"/>
      <c r="V121" s="199">
        <f>SUM(V122:V182)</f>
        <v>38.03154</v>
      </c>
      <c r="W121" s="197"/>
      <c r="X121" s="200">
        <f>SUM(X122:X182)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SUM(BK122:BK182)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747</v>
      </c>
      <c r="F122" s="208" t="s">
        <v>748</v>
      </c>
      <c r="G122" s="209" t="s">
        <v>172</v>
      </c>
      <c r="H122" s="210">
        <v>4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749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750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2" customFormat="1" ht="24" customHeight="1">
      <c r="A124" s="32"/>
      <c r="B124" s="33"/>
      <c r="C124" s="206" t="s">
        <v>89</v>
      </c>
      <c r="D124" s="206" t="s">
        <v>169</v>
      </c>
      <c r="E124" s="207" t="s">
        <v>536</v>
      </c>
      <c r="F124" s="208" t="s">
        <v>537</v>
      </c>
      <c r="G124" s="209" t="s">
        <v>207</v>
      </c>
      <c r="H124" s="210">
        <v>6.4</v>
      </c>
      <c r="I124" s="211"/>
      <c r="J124" s="211"/>
      <c r="K124" s="212">
        <f>ROUND(P124*H124,2)</f>
        <v>0</v>
      </c>
      <c r="L124" s="208" t="s">
        <v>173</v>
      </c>
      <c r="M124" s="37"/>
      <c r="N124" s="213" t="s">
        <v>1</v>
      </c>
      <c r="O124" s="214" t="s">
        <v>42</v>
      </c>
      <c r="P124" s="215">
        <f>I124+J124</f>
        <v>0</v>
      </c>
      <c r="Q124" s="215">
        <f>ROUND(I124*H124,2)</f>
        <v>0</v>
      </c>
      <c r="R124" s="215">
        <f>ROUND(J124*H124,2)</f>
        <v>0</v>
      </c>
      <c r="S124" s="68"/>
      <c r="T124" s="216">
        <f>S124*H124</f>
        <v>0</v>
      </c>
      <c r="U124" s="216">
        <v>0</v>
      </c>
      <c r="V124" s="216">
        <f>U124*H124</f>
        <v>0</v>
      </c>
      <c r="W124" s="216">
        <v>0</v>
      </c>
      <c r="X124" s="217">
        <f>W124*H124</f>
        <v>0</v>
      </c>
      <c r="Y124" s="32"/>
      <c r="Z124" s="32"/>
      <c r="AA124" s="32"/>
      <c r="AB124" s="32"/>
      <c r="AC124" s="32"/>
      <c r="AD124" s="32"/>
      <c r="AE124" s="32"/>
      <c r="AR124" s="218" t="s">
        <v>174</v>
      </c>
      <c r="AT124" s="218" t="s">
        <v>169</v>
      </c>
      <c r="AU124" s="218" t="s">
        <v>89</v>
      </c>
      <c r="AY124" s="16" t="s">
        <v>166</v>
      </c>
      <c r="BE124" s="219">
        <f>IF(O124="základní",K124,0)</f>
        <v>0</v>
      </c>
      <c r="BF124" s="219">
        <f>IF(O124="snížená",K124,0)</f>
        <v>0</v>
      </c>
      <c r="BG124" s="219">
        <f>IF(O124="zákl. přenesená",K124,0)</f>
        <v>0</v>
      </c>
      <c r="BH124" s="219">
        <f>IF(O124="sníž. přenesená",K124,0)</f>
        <v>0</v>
      </c>
      <c r="BI124" s="219">
        <f>IF(O124="nulová",K124,0)</f>
        <v>0</v>
      </c>
      <c r="BJ124" s="16" t="s">
        <v>87</v>
      </c>
      <c r="BK124" s="219">
        <f>ROUND(P124*H124,2)</f>
        <v>0</v>
      </c>
      <c r="BL124" s="16" t="s">
        <v>174</v>
      </c>
      <c r="BM124" s="218" t="s">
        <v>751</v>
      </c>
    </row>
    <row r="125" spans="1:65" s="2" customFormat="1" ht="39">
      <c r="A125" s="32"/>
      <c r="B125" s="33"/>
      <c r="C125" s="34"/>
      <c r="D125" s="220" t="s">
        <v>176</v>
      </c>
      <c r="E125" s="34"/>
      <c r="F125" s="221" t="s">
        <v>539</v>
      </c>
      <c r="G125" s="34"/>
      <c r="H125" s="34"/>
      <c r="I125" s="113"/>
      <c r="J125" s="113"/>
      <c r="K125" s="34"/>
      <c r="L125" s="34"/>
      <c r="M125" s="37"/>
      <c r="N125" s="222"/>
      <c r="O125" s="223"/>
      <c r="P125" s="68"/>
      <c r="Q125" s="68"/>
      <c r="R125" s="68"/>
      <c r="S125" s="68"/>
      <c r="T125" s="68"/>
      <c r="U125" s="68"/>
      <c r="V125" s="68"/>
      <c r="W125" s="68"/>
      <c r="X125" s="69"/>
      <c r="Y125" s="32"/>
      <c r="Z125" s="32"/>
      <c r="AA125" s="32"/>
      <c r="AB125" s="32"/>
      <c r="AC125" s="32"/>
      <c r="AD125" s="32"/>
      <c r="AE125" s="32"/>
      <c r="AT125" s="16" t="s">
        <v>176</v>
      </c>
      <c r="AU125" s="16" t="s">
        <v>89</v>
      </c>
    </row>
    <row r="126" spans="1:65" s="13" customFormat="1" ht="11.25">
      <c r="B126" s="224"/>
      <c r="C126" s="225"/>
      <c r="D126" s="220" t="s">
        <v>178</v>
      </c>
      <c r="E126" s="226" t="s">
        <v>1</v>
      </c>
      <c r="F126" s="227" t="s">
        <v>752</v>
      </c>
      <c r="G126" s="225"/>
      <c r="H126" s="228">
        <v>6.4</v>
      </c>
      <c r="I126" s="229"/>
      <c r="J126" s="229"/>
      <c r="K126" s="225"/>
      <c r="L126" s="225"/>
      <c r="M126" s="230"/>
      <c r="N126" s="231"/>
      <c r="O126" s="232"/>
      <c r="P126" s="232"/>
      <c r="Q126" s="232"/>
      <c r="R126" s="232"/>
      <c r="S126" s="232"/>
      <c r="T126" s="232"/>
      <c r="U126" s="232"/>
      <c r="V126" s="232"/>
      <c r="W126" s="232"/>
      <c r="X126" s="233"/>
      <c r="AT126" s="234" t="s">
        <v>178</v>
      </c>
      <c r="AU126" s="234" t="s">
        <v>89</v>
      </c>
      <c r="AV126" s="13" t="s">
        <v>89</v>
      </c>
      <c r="AW126" s="13" t="s">
        <v>5</v>
      </c>
      <c r="AX126" s="13" t="s">
        <v>87</v>
      </c>
      <c r="AY126" s="234" t="s">
        <v>166</v>
      </c>
    </row>
    <row r="127" spans="1:65" s="2" customFormat="1" ht="24" customHeight="1">
      <c r="A127" s="32"/>
      <c r="B127" s="33"/>
      <c r="C127" s="206" t="s">
        <v>186</v>
      </c>
      <c r="D127" s="206" t="s">
        <v>169</v>
      </c>
      <c r="E127" s="207" t="s">
        <v>634</v>
      </c>
      <c r="F127" s="208" t="s">
        <v>635</v>
      </c>
      <c r="G127" s="209" t="s">
        <v>299</v>
      </c>
      <c r="H127" s="210">
        <v>4</v>
      </c>
      <c r="I127" s="211"/>
      <c r="J127" s="211"/>
      <c r="K127" s="212">
        <f>ROUND(P127*H127,2)</f>
        <v>0</v>
      </c>
      <c r="L127" s="208" t="s">
        <v>173</v>
      </c>
      <c r="M127" s="37"/>
      <c r="N127" s="213" t="s">
        <v>1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68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2"/>
      <c r="Z127" s="32"/>
      <c r="AA127" s="32"/>
      <c r="AB127" s="32"/>
      <c r="AC127" s="32"/>
      <c r="AD127" s="32"/>
      <c r="AE127" s="32"/>
      <c r="AR127" s="218" t="s">
        <v>174</v>
      </c>
      <c r="AT127" s="218" t="s">
        <v>169</v>
      </c>
      <c r="AU127" s="218" t="s">
        <v>89</v>
      </c>
      <c r="AY127" s="16" t="s">
        <v>166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6" t="s">
        <v>87</v>
      </c>
      <c r="BK127" s="219">
        <f>ROUND(P127*H127,2)</f>
        <v>0</v>
      </c>
      <c r="BL127" s="16" t="s">
        <v>174</v>
      </c>
      <c r="BM127" s="218" t="s">
        <v>753</v>
      </c>
    </row>
    <row r="128" spans="1:65" s="2" customFormat="1" ht="58.5">
      <c r="A128" s="32"/>
      <c r="B128" s="33"/>
      <c r="C128" s="34"/>
      <c r="D128" s="220" t="s">
        <v>176</v>
      </c>
      <c r="E128" s="34"/>
      <c r="F128" s="221" t="s">
        <v>637</v>
      </c>
      <c r="G128" s="34"/>
      <c r="H128" s="34"/>
      <c r="I128" s="113"/>
      <c r="J128" s="113"/>
      <c r="K128" s="34"/>
      <c r="L128" s="34"/>
      <c r="M128" s="37"/>
      <c r="N128" s="222"/>
      <c r="O128" s="223"/>
      <c r="P128" s="68"/>
      <c r="Q128" s="68"/>
      <c r="R128" s="68"/>
      <c r="S128" s="68"/>
      <c r="T128" s="68"/>
      <c r="U128" s="68"/>
      <c r="V128" s="68"/>
      <c r="W128" s="68"/>
      <c r="X128" s="69"/>
      <c r="Y128" s="32"/>
      <c r="Z128" s="32"/>
      <c r="AA128" s="32"/>
      <c r="AB128" s="32"/>
      <c r="AC128" s="32"/>
      <c r="AD128" s="32"/>
      <c r="AE128" s="32"/>
      <c r="AT128" s="16" t="s">
        <v>176</v>
      </c>
      <c r="AU128" s="16" t="s">
        <v>89</v>
      </c>
    </row>
    <row r="129" spans="1:65" s="2" customFormat="1" ht="19.5">
      <c r="A129" s="32"/>
      <c r="B129" s="33"/>
      <c r="C129" s="34"/>
      <c r="D129" s="220" t="s">
        <v>556</v>
      </c>
      <c r="E129" s="34"/>
      <c r="F129" s="259" t="s">
        <v>638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556</v>
      </c>
      <c r="AU129" s="16" t="s">
        <v>89</v>
      </c>
    </row>
    <row r="130" spans="1:65" s="2" customFormat="1" ht="24" customHeight="1">
      <c r="A130" s="32"/>
      <c r="B130" s="33"/>
      <c r="C130" s="206" t="s">
        <v>174</v>
      </c>
      <c r="D130" s="206" t="s">
        <v>169</v>
      </c>
      <c r="E130" s="207" t="s">
        <v>639</v>
      </c>
      <c r="F130" s="208" t="s">
        <v>640</v>
      </c>
      <c r="G130" s="209" t="s">
        <v>237</v>
      </c>
      <c r="H130" s="210">
        <v>1.2999999999999999E-2</v>
      </c>
      <c r="I130" s="211"/>
      <c r="J130" s="211"/>
      <c r="K130" s="212">
        <f>ROUND(P130*H130,2)</f>
        <v>0</v>
      </c>
      <c r="L130" s="208" t="s">
        <v>173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754</v>
      </c>
    </row>
    <row r="131" spans="1:65" s="2" customFormat="1" ht="58.5">
      <c r="A131" s="32"/>
      <c r="B131" s="33"/>
      <c r="C131" s="34"/>
      <c r="D131" s="220" t="s">
        <v>176</v>
      </c>
      <c r="E131" s="34"/>
      <c r="F131" s="221" t="s">
        <v>642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2" customFormat="1" ht="24" customHeight="1">
      <c r="A132" s="32"/>
      <c r="B132" s="33"/>
      <c r="C132" s="206" t="s">
        <v>167</v>
      </c>
      <c r="D132" s="206" t="s">
        <v>169</v>
      </c>
      <c r="E132" s="207" t="s">
        <v>212</v>
      </c>
      <c r="F132" s="208" t="s">
        <v>213</v>
      </c>
      <c r="G132" s="209" t="s">
        <v>207</v>
      </c>
      <c r="H132" s="210">
        <v>12.5</v>
      </c>
      <c r="I132" s="211"/>
      <c r="J132" s="211"/>
      <c r="K132" s="212">
        <f>ROUND(P132*H132,2)</f>
        <v>0</v>
      </c>
      <c r="L132" s="208" t="s">
        <v>173</v>
      </c>
      <c r="M132" s="37"/>
      <c r="N132" s="213" t="s">
        <v>1</v>
      </c>
      <c r="O132" s="214" t="s">
        <v>42</v>
      </c>
      <c r="P132" s="215">
        <f>I132+J132</f>
        <v>0</v>
      </c>
      <c r="Q132" s="215">
        <f>ROUND(I132*H132,2)</f>
        <v>0</v>
      </c>
      <c r="R132" s="215">
        <f>ROUND(J132*H132,2)</f>
        <v>0</v>
      </c>
      <c r="S132" s="68"/>
      <c r="T132" s="216">
        <f>S132*H132</f>
        <v>0</v>
      </c>
      <c r="U132" s="216">
        <v>0</v>
      </c>
      <c r="V132" s="216">
        <f>U132*H132</f>
        <v>0</v>
      </c>
      <c r="W132" s="216">
        <v>0</v>
      </c>
      <c r="X132" s="217">
        <f>W132*H132</f>
        <v>0</v>
      </c>
      <c r="Y132" s="32"/>
      <c r="Z132" s="32"/>
      <c r="AA132" s="32"/>
      <c r="AB132" s="32"/>
      <c r="AC132" s="32"/>
      <c r="AD132" s="32"/>
      <c r="AE132" s="32"/>
      <c r="AR132" s="218" t="s">
        <v>174</v>
      </c>
      <c r="AT132" s="218" t="s">
        <v>169</v>
      </c>
      <c r="AU132" s="218" t="s">
        <v>89</v>
      </c>
      <c r="AY132" s="16" t="s">
        <v>166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6" t="s">
        <v>87</v>
      </c>
      <c r="BK132" s="219">
        <f>ROUND(P132*H132,2)</f>
        <v>0</v>
      </c>
      <c r="BL132" s="16" t="s">
        <v>174</v>
      </c>
      <c r="BM132" s="218" t="s">
        <v>755</v>
      </c>
    </row>
    <row r="133" spans="1:65" s="2" customFormat="1" ht="48.75">
      <c r="A133" s="32"/>
      <c r="B133" s="33"/>
      <c r="C133" s="34"/>
      <c r="D133" s="220" t="s">
        <v>176</v>
      </c>
      <c r="E133" s="34"/>
      <c r="F133" s="221" t="s">
        <v>215</v>
      </c>
      <c r="G133" s="34"/>
      <c r="H133" s="34"/>
      <c r="I133" s="113"/>
      <c r="J133" s="113"/>
      <c r="K133" s="34"/>
      <c r="L133" s="34"/>
      <c r="M133" s="37"/>
      <c r="N133" s="222"/>
      <c r="O133" s="223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176</v>
      </c>
      <c r="AU133" s="16" t="s">
        <v>89</v>
      </c>
    </row>
    <row r="134" spans="1:65" s="2" customFormat="1" ht="24" customHeight="1">
      <c r="A134" s="32"/>
      <c r="B134" s="33"/>
      <c r="C134" s="206" t="s">
        <v>204</v>
      </c>
      <c r="D134" s="206" t="s">
        <v>169</v>
      </c>
      <c r="E134" s="207" t="s">
        <v>224</v>
      </c>
      <c r="F134" s="208" t="s">
        <v>225</v>
      </c>
      <c r="G134" s="209" t="s">
        <v>207</v>
      </c>
      <c r="H134" s="210">
        <v>12.5</v>
      </c>
      <c r="I134" s="211"/>
      <c r="J134" s="211"/>
      <c r="K134" s="212">
        <f>ROUND(P134*H134,2)</f>
        <v>0</v>
      </c>
      <c r="L134" s="208" t="s">
        <v>173</v>
      </c>
      <c r="M134" s="37"/>
      <c r="N134" s="213" t="s">
        <v>1</v>
      </c>
      <c r="O134" s="214" t="s">
        <v>42</v>
      </c>
      <c r="P134" s="215">
        <f>I134+J134</f>
        <v>0</v>
      </c>
      <c r="Q134" s="215">
        <f>ROUND(I134*H134,2)</f>
        <v>0</v>
      </c>
      <c r="R134" s="215">
        <f>ROUND(J134*H134,2)</f>
        <v>0</v>
      </c>
      <c r="S134" s="68"/>
      <c r="T134" s="216">
        <f>S134*H134</f>
        <v>0</v>
      </c>
      <c r="U134" s="216">
        <v>0</v>
      </c>
      <c r="V134" s="216">
        <f>U134*H134</f>
        <v>0</v>
      </c>
      <c r="W134" s="216">
        <v>0</v>
      </c>
      <c r="X134" s="217">
        <f>W134*H134</f>
        <v>0</v>
      </c>
      <c r="Y134" s="32"/>
      <c r="Z134" s="32"/>
      <c r="AA134" s="32"/>
      <c r="AB134" s="32"/>
      <c r="AC134" s="32"/>
      <c r="AD134" s="32"/>
      <c r="AE134" s="32"/>
      <c r="AR134" s="218" t="s">
        <v>174</v>
      </c>
      <c r="AT134" s="218" t="s">
        <v>169</v>
      </c>
      <c r="AU134" s="218" t="s">
        <v>89</v>
      </c>
      <c r="AY134" s="16" t="s">
        <v>166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6" t="s">
        <v>87</v>
      </c>
      <c r="BK134" s="219">
        <f>ROUND(P134*H134,2)</f>
        <v>0</v>
      </c>
      <c r="BL134" s="16" t="s">
        <v>174</v>
      </c>
      <c r="BM134" s="218" t="s">
        <v>756</v>
      </c>
    </row>
    <row r="135" spans="1:65" s="2" customFormat="1" ht="78">
      <c r="A135" s="32"/>
      <c r="B135" s="33"/>
      <c r="C135" s="34"/>
      <c r="D135" s="220" t="s">
        <v>176</v>
      </c>
      <c r="E135" s="34"/>
      <c r="F135" s="221" t="s">
        <v>227</v>
      </c>
      <c r="G135" s="34"/>
      <c r="H135" s="34"/>
      <c r="I135" s="113"/>
      <c r="J135" s="113"/>
      <c r="K135" s="34"/>
      <c r="L135" s="34"/>
      <c r="M135" s="37"/>
      <c r="N135" s="222"/>
      <c r="O135" s="223"/>
      <c r="P135" s="68"/>
      <c r="Q135" s="68"/>
      <c r="R135" s="68"/>
      <c r="S135" s="68"/>
      <c r="T135" s="68"/>
      <c r="U135" s="68"/>
      <c r="V135" s="68"/>
      <c r="W135" s="68"/>
      <c r="X135" s="69"/>
      <c r="Y135" s="32"/>
      <c r="Z135" s="32"/>
      <c r="AA135" s="32"/>
      <c r="AB135" s="32"/>
      <c r="AC135" s="32"/>
      <c r="AD135" s="32"/>
      <c r="AE135" s="32"/>
      <c r="AT135" s="16" t="s">
        <v>176</v>
      </c>
      <c r="AU135" s="16" t="s">
        <v>89</v>
      </c>
    </row>
    <row r="136" spans="1:65" s="2" customFormat="1" ht="24" customHeight="1">
      <c r="A136" s="32"/>
      <c r="B136" s="33"/>
      <c r="C136" s="206" t="s">
        <v>211</v>
      </c>
      <c r="D136" s="206" t="s">
        <v>169</v>
      </c>
      <c r="E136" s="207" t="s">
        <v>645</v>
      </c>
      <c r="F136" s="208" t="s">
        <v>646</v>
      </c>
      <c r="G136" s="209" t="s">
        <v>237</v>
      </c>
      <c r="H136" s="210">
        <v>1.2999999999999999E-2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757</v>
      </c>
    </row>
    <row r="137" spans="1:65" s="2" customFormat="1" ht="48.75">
      <c r="A137" s="32"/>
      <c r="B137" s="33"/>
      <c r="C137" s="34"/>
      <c r="D137" s="220" t="s">
        <v>176</v>
      </c>
      <c r="E137" s="34"/>
      <c r="F137" s="221" t="s">
        <v>648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217</v>
      </c>
      <c r="D138" s="206" t="s">
        <v>169</v>
      </c>
      <c r="E138" s="207" t="s">
        <v>552</v>
      </c>
      <c r="F138" s="208" t="s">
        <v>553</v>
      </c>
      <c r="G138" s="209" t="s">
        <v>172</v>
      </c>
      <c r="H138" s="210">
        <v>15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758</v>
      </c>
    </row>
    <row r="139" spans="1:65" s="2" customFormat="1" ht="58.5">
      <c r="A139" s="32"/>
      <c r="B139" s="33"/>
      <c r="C139" s="34"/>
      <c r="D139" s="220" t="s">
        <v>176</v>
      </c>
      <c r="E139" s="34"/>
      <c r="F139" s="221" t="s">
        <v>555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2" customFormat="1" ht="19.5">
      <c r="A140" s="32"/>
      <c r="B140" s="33"/>
      <c r="C140" s="34"/>
      <c r="D140" s="220" t="s">
        <v>556</v>
      </c>
      <c r="E140" s="34"/>
      <c r="F140" s="259" t="s">
        <v>557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556</v>
      </c>
      <c r="AU140" s="16" t="s">
        <v>89</v>
      </c>
    </row>
    <row r="141" spans="1:65" s="2" customFormat="1" ht="24" customHeight="1">
      <c r="A141" s="32"/>
      <c r="B141" s="33"/>
      <c r="C141" s="206" t="s">
        <v>223</v>
      </c>
      <c r="D141" s="206" t="s">
        <v>169</v>
      </c>
      <c r="E141" s="207" t="s">
        <v>650</v>
      </c>
      <c r="F141" s="208" t="s">
        <v>651</v>
      </c>
      <c r="G141" s="209" t="s">
        <v>182</v>
      </c>
      <c r="H141" s="210">
        <v>32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759</v>
      </c>
    </row>
    <row r="142" spans="1:65" s="2" customFormat="1" ht="48.75">
      <c r="A142" s="32"/>
      <c r="B142" s="33"/>
      <c r="C142" s="34"/>
      <c r="D142" s="220" t="s">
        <v>176</v>
      </c>
      <c r="E142" s="34"/>
      <c r="F142" s="221" t="s">
        <v>653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760</v>
      </c>
      <c r="G143" s="225"/>
      <c r="H143" s="228">
        <v>32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24" customHeight="1">
      <c r="A144" s="32"/>
      <c r="B144" s="33"/>
      <c r="C144" s="206" t="s">
        <v>228</v>
      </c>
      <c r="D144" s="206" t="s">
        <v>169</v>
      </c>
      <c r="E144" s="207" t="s">
        <v>655</v>
      </c>
      <c r="F144" s="208" t="s">
        <v>656</v>
      </c>
      <c r="G144" s="209" t="s">
        <v>172</v>
      </c>
      <c r="H144" s="210">
        <v>4.8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761</v>
      </c>
    </row>
    <row r="145" spans="1:65" s="2" customFormat="1" ht="39">
      <c r="A145" s="32"/>
      <c r="B145" s="33"/>
      <c r="C145" s="34"/>
      <c r="D145" s="220" t="s">
        <v>176</v>
      </c>
      <c r="E145" s="34"/>
      <c r="F145" s="221" t="s">
        <v>658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2" customFormat="1" ht="24" customHeight="1">
      <c r="A146" s="32"/>
      <c r="B146" s="33"/>
      <c r="C146" s="246" t="s">
        <v>234</v>
      </c>
      <c r="D146" s="246" t="s">
        <v>330</v>
      </c>
      <c r="E146" s="247" t="s">
        <v>331</v>
      </c>
      <c r="F146" s="248" t="s">
        <v>332</v>
      </c>
      <c r="G146" s="249" t="s">
        <v>198</v>
      </c>
      <c r="H146" s="250">
        <v>21.25</v>
      </c>
      <c r="I146" s="251"/>
      <c r="J146" s="252"/>
      <c r="K146" s="253">
        <f>ROUND(P146*H146,2)</f>
        <v>0</v>
      </c>
      <c r="L146" s="248" t="s">
        <v>173</v>
      </c>
      <c r="M146" s="254"/>
      <c r="N146" s="255" t="s">
        <v>1</v>
      </c>
      <c r="O146" s="214" t="s">
        <v>42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68"/>
      <c r="T146" s="216">
        <f>S146*H146</f>
        <v>0</v>
      </c>
      <c r="U146" s="216">
        <v>1</v>
      </c>
      <c r="V146" s="216">
        <f>U146*H146</f>
        <v>21.25</v>
      </c>
      <c r="W146" s="216">
        <v>0</v>
      </c>
      <c r="X146" s="217">
        <f>W146*H146</f>
        <v>0</v>
      </c>
      <c r="Y146" s="32"/>
      <c r="Z146" s="32"/>
      <c r="AA146" s="32"/>
      <c r="AB146" s="32"/>
      <c r="AC146" s="32"/>
      <c r="AD146" s="32"/>
      <c r="AE146" s="32"/>
      <c r="AR146" s="218" t="s">
        <v>217</v>
      </c>
      <c r="AT146" s="218" t="s">
        <v>330</v>
      </c>
      <c r="AU146" s="218" t="s">
        <v>89</v>
      </c>
      <c r="AY146" s="16" t="s">
        <v>166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6" t="s">
        <v>87</v>
      </c>
      <c r="BK146" s="219">
        <f>ROUND(P146*H146,2)</f>
        <v>0</v>
      </c>
      <c r="BL146" s="16" t="s">
        <v>174</v>
      </c>
      <c r="BM146" s="218" t="s">
        <v>762</v>
      </c>
    </row>
    <row r="147" spans="1:65" s="2" customFormat="1" ht="11.25">
      <c r="A147" s="32"/>
      <c r="B147" s="33"/>
      <c r="C147" s="34"/>
      <c r="D147" s="220" t="s">
        <v>176</v>
      </c>
      <c r="E147" s="34"/>
      <c r="F147" s="221" t="s">
        <v>332</v>
      </c>
      <c r="G147" s="34"/>
      <c r="H147" s="34"/>
      <c r="I147" s="113"/>
      <c r="J147" s="113"/>
      <c r="K147" s="34"/>
      <c r="L147" s="34"/>
      <c r="M147" s="37"/>
      <c r="N147" s="222"/>
      <c r="O147" s="223"/>
      <c r="P147" s="68"/>
      <c r="Q147" s="68"/>
      <c r="R147" s="68"/>
      <c r="S147" s="68"/>
      <c r="T147" s="68"/>
      <c r="U147" s="68"/>
      <c r="V147" s="68"/>
      <c r="W147" s="68"/>
      <c r="X147" s="69"/>
      <c r="Y147" s="32"/>
      <c r="Z147" s="32"/>
      <c r="AA147" s="32"/>
      <c r="AB147" s="32"/>
      <c r="AC147" s="32"/>
      <c r="AD147" s="32"/>
      <c r="AE147" s="32"/>
      <c r="AT147" s="16" t="s">
        <v>176</v>
      </c>
      <c r="AU147" s="16" t="s">
        <v>89</v>
      </c>
    </row>
    <row r="148" spans="1:65" s="13" customFormat="1" ht="11.25">
      <c r="B148" s="224"/>
      <c r="C148" s="225"/>
      <c r="D148" s="220" t="s">
        <v>178</v>
      </c>
      <c r="E148" s="226" t="s">
        <v>1</v>
      </c>
      <c r="F148" s="227" t="s">
        <v>727</v>
      </c>
      <c r="G148" s="225"/>
      <c r="H148" s="228">
        <v>21.25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AT148" s="234" t="s">
        <v>178</v>
      </c>
      <c r="AU148" s="234" t="s">
        <v>89</v>
      </c>
      <c r="AV148" s="13" t="s">
        <v>89</v>
      </c>
      <c r="AW148" s="13" t="s">
        <v>5</v>
      </c>
      <c r="AX148" s="13" t="s">
        <v>87</v>
      </c>
      <c r="AY148" s="234" t="s">
        <v>166</v>
      </c>
    </row>
    <row r="149" spans="1:65" s="2" customFormat="1" ht="24" customHeight="1">
      <c r="A149" s="32"/>
      <c r="B149" s="33"/>
      <c r="C149" s="246" t="s">
        <v>240</v>
      </c>
      <c r="D149" s="246" t="s">
        <v>330</v>
      </c>
      <c r="E149" s="247" t="s">
        <v>580</v>
      </c>
      <c r="F149" s="248" t="s">
        <v>581</v>
      </c>
      <c r="G149" s="249" t="s">
        <v>193</v>
      </c>
      <c r="H149" s="250">
        <v>23</v>
      </c>
      <c r="I149" s="251"/>
      <c r="J149" s="252"/>
      <c r="K149" s="253">
        <f>ROUND(P149*H149,2)</f>
        <v>0</v>
      </c>
      <c r="L149" s="248" t="s">
        <v>1</v>
      </c>
      <c r="M149" s="254"/>
      <c r="N149" s="255" t="s">
        <v>1</v>
      </c>
      <c r="O149" s="214" t="s">
        <v>42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68"/>
      <c r="T149" s="216">
        <f>S149*H149</f>
        <v>0</v>
      </c>
      <c r="U149" s="216">
        <v>6.3E-2</v>
      </c>
      <c r="V149" s="216">
        <f>U149*H149</f>
        <v>1.4490000000000001</v>
      </c>
      <c r="W149" s="216">
        <v>0</v>
      </c>
      <c r="X149" s="217">
        <f>W149*H149</f>
        <v>0</v>
      </c>
      <c r="Y149" s="32"/>
      <c r="Z149" s="32"/>
      <c r="AA149" s="32"/>
      <c r="AB149" s="32"/>
      <c r="AC149" s="32"/>
      <c r="AD149" s="32"/>
      <c r="AE149" s="32"/>
      <c r="AR149" s="218" t="s">
        <v>217</v>
      </c>
      <c r="AT149" s="218" t="s">
        <v>330</v>
      </c>
      <c r="AU149" s="218" t="s">
        <v>89</v>
      </c>
      <c r="AY149" s="16" t="s">
        <v>166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6" t="s">
        <v>87</v>
      </c>
      <c r="BK149" s="219">
        <f>ROUND(P149*H149,2)</f>
        <v>0</v>
      </c>
      <c r="BL149" s="16" t="s">
        <v>174</v>
      </c>
      <c r="BM149" s="218" t="s">
        <v>763</v>
      </c>
    </row>
    <row r="150" spans="1:65" s="2" customFormat="1" ht="11.25">
      <c r="A150" s="32"/>
      <c r="B150" s="33"/>
      <c r="C150" s="34"/>
      <c r="D150" s="220" t="s">
        <v>176</v>
      </c>
      <c r="E150" s="34"/>
      <c r="F150" s="221" t="s">
        <v>581</v>
      </c>
      <c r="G150" s="34"/>
      <c r="H150" s="34"/>
      <c r="I150" s="113"/>
      <c r="J150" s="113"/>
      <c r="K150" s="34"/>
      <c r="L150" s="34"/>
      <c r="M150" s="37"/>
      <c r="N150" s="222"/>
      <c r="O150" s="223"/>
      <c r="P150" s="68"/>
      <c r="Q150" s="68"/>
      <c r="R150" s="68"/>
      <c r="S150" s="68"/>
      <c r="T150" s="68"/>
      <c r="U150" s="68"/>
      <c r="V150" s="68"/>
      <c r="W150" s="68"/>
      <c r="X150" s="69"/>
      <c r="Y150" s="32"/>
      <c r="Z150" s="32"/>
      <c r="AA150" s="32"/>
      <c r="AB150" s="32"/>
      <c r="AC150" s="32"/>
      <c r="AD150" s="32"/>
      <c r="AE150" s="32"/>
      <c r="AT150" s="16" t="s">
        <v>176</v>
      </c>
      <c r="AU150" s="16" t="s">
        <v>89</v>
      </c>
    </row>
    <row r="151" spans="1:65" s="2" customFormat="1" ht="24" customHeight="1">
      <c r="A151" s="32"/>
      <c r="B151" s="33"/>
      <c r="C151" s="246" t="s">
        <v>246</v>
      </c>
      <c r="D151" s="246" t="s">
        <v>330</v>
      </c>
      <c r="E151" s="247" t="s">
        <v>417</v>
      </c>
      <c r="F151" s="248" t="s">
        <v>418</v>
      </c>
      <c r="G151" s="249" t="s">
        <v>193</v>
      </c>
      <c r="H151" s="250">
        <v>46</v>
      </c>
      <c r="I151" s="251"/>
      <c r="J151" s="252"/>
      <c r="K151" s="253">
        <f>ROUND(P151*H151,2)</f>
        <v>0</v>
      </c>
      <c r="L151" s="248" t="s">
        <v>173</v>
      </c>
      <c r="M151" s="254"/>
      <c r="N151" s="255" t="s">
        <v>1</v>
      </c>
      <c r="O151" s="214" t="s">
        <v>42</v>
      </c>
      <c r="P151" s="215">
        <f>I151+J151</f>
        <v>0</v>
      </c>
      <c r="Q151" s="215">
        <f>ROUND(I151*H151,2)</f>
        <v>0</v>
      </c>
      <c r="R151" s="215">
        <f>ROUND(J151*H151,2)</f>
        <v>0</v>
      </c>
      <c r="S151" s="68"/>
      <c r="T151" s="216">
        <f>S151*H151</f>
        <v>0</v>
      </c>
      <c r="U151" s="216">
        <v>8.5199999999999998E-3</v>
      </c>
      <c r="V151" s="216">
        <f>U151*H151</f>
        <v>0.39191999999999999</v>
      </c>
      <c r="W151" s="216">
        <v>0</v>
      </c>
      <c r="X151" s="217">
        <f>W151*H151</f>
        <v>0</v>
      </c>
      <c r="Y151" s="32"/>
      <c r="Z151" s="32"/>
      <c r="AA151" s="32"/>
      <c r="AB151" s="32"/>
      <c r="AC151" s="32"/>
      <c r="AD151" s="32"/>
      <c r="AE151" s="32"/>
      <c r="AR151" s="218" t="s">
        <v>217</v>
      </c>
      <c r="AT151" s="218" t="s">
        <v>330</v>
      </c>
      <c r="AU151" s="218" t="s">
        <v>89</v>
      </c>
      <c r="AY151" s="16" t="s">
        <v>166</v>
      </c>
      <c r="BE151" s="219">
        <f>IF(O151="základní",K151,0)</f>
        <v>0</v>
      </c>
      <c r="BF151" s="219">
        <f>IF(O151="snížená",K151,0)</f>
        <v>0</v>
      </c>
      <c r="BG151" s="219">
        <f>IF(O151="zákl. přenesená",K151,0)</f>
        <v>0</v>
      </c>
      <c r="BH151" s="219">
        <f>IF(O151="sníž. přenesená",K151,0)</f>
        <v>0</v>
      </c>
      <c r="BI151" s="219">
        <f>IF(O151="nulová",K151,0)</f>
        <v>0</v>
      </c>
      <c r="BJ151" s="16" t="s">
        <v>87</v>
      </c>
      <c r="BK151" s="219">
        <f>ROUND(P151*H151,2)</f>
        <v>0</v>
      </c>
      <c r="BL151" s="16" t="s">
        <v>174</v>
      </c>
      <c r="BM151" s="218" t="s">
        <v>764</v>
      </c>
    </row>
    <row r="152" spans="1:65" s="2" customFormat="1" ht="11.25">
      <c r="A152" s="32"/>
      <c r="B152" s="33"/>
      <c r="C152" s="34"/>
      <c r="D152" s="220" t="s">
        <v>176</v>
      </c>
      <c r="E152" s="34"/>
      <c r="F152" s="221" t="s">
        <v>418</v>
      </c>
      <c r="G152" s="34"/>
      <c r="H152" s="34"/>
      <c r="I152" s="113"/>
      <c r="J152" s="113"/>
      <c r="K152" s="34"/>
      <c r="L152" s="34"/>
      <c r="M152" s="37"/>
      <c r="N152" s="222"/>
      <c r="O152" s="223"/>
      <c r="P152" s="68"/>
      <c r="Q152" s="68"/>
      <c r="R152" s="68"/>
      <c r="S152" s="68"/>
      <c r="T152" s="68"/>
      <c r="U152" s="68"/>
      <c r="V152" s="68"/>
      <c r="W152" s="68"/>
      <c r="X152" s="69"/>
      <c r="Y152" s="32"/>
      <c r="Z152" s="32"/>
      <c r="AA152" s="32"/>
      <c r="AB152" s="32"/>
      <c r="AC152" s="32"/>
      <c r="AD152" s="32"/>
      <c r="AE152" s="32"/>
      <c r="AT152" s="16" t="s">
        <v>176</v>
      </c>
      <c r="AU152" s="16" t="s">
        <v>89</v>
      </c>
    </row>
    <row r="153" spans="1:65" s="2" customFormat="1" ht="24" customHeight="1">
      <c r="A153" s="32"/>
      <c r="B153" s="33"/>
      <c r="C153" s="246" t="s">
        <v>251</v>
      </c>
      <c r="D153" s="246" t="s">
        <v>330</v>
      </c>
      <c r="E153" s="247" t="s">
        <v>354</v>
      </c>
      <c r="F153" s="248" t="s">
        <v>355</v>
      </c>
      <c r="G153" s="249" t="s">
        <v>193</v>
      </c>
      <c r="H153" s="250">
        <v>184</v>
      </c>
      <c r="I153" s="251"/>
      <c r="J153" s="252"/>
      <c r="K153" s="253">
        <f>ROUND(P153*H153,2)</f>
        <v>0</v>
      </c>
      <c r="L153" s="248" t="s">
        <v>173</v>
      </c>
      <c r="M153" s="254"/>
      <c r="N153" s="255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5.1999999999999995E-4</v>
      </c>
      <c r="V153" s="216">
        <f>U153*H153</f>
        <v>9.5679999999999987E-2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217</v>
      </c>
      <c r="AT153" s="218" t="s">
        <v>330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765</v>
      </c>
    </row>
    <row r="154" spans="1:65" s="2" customFormat="1" ht="11.25">
      <c r="A154" s="32"/>
      <c r="B154" s="33"/>
      <c r="C154" s="34"/>
      <c r="D154" s="220" t="s">
        <v>176</v>
      </c>
      <c r="E154" s="34"/>
      <c r="F154" s="221" t="s">
        <v>355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2" customFormat="1" ht="24" customHeight="1">
      <c r="A155" s="32"/>
      <c r="B155" s="33"/>
      <c r="C155" s="246" t="s">
        <v>9</v>
      </c>
      <c r="D155" s="246" t="s">
        <v>330</v>
      </c>
      <c r="E155" s="247" t="s">
        <v>362</v>
      </c>
      <c r="F155" s="248" t="s">
        <v>363</v>
      </c>
      <c r="G155" s="249" t="s">
        <v>193</v>
      </c>
      <c r="H155" s="250">
        <v>184</v>
      </c>
      <c r="I155" s="251"/>
      <c r="J155" s="252"/>
      <c r="K155" s="253">
        <f>ROUND(P155*H155,2)</f>
        <v>0</v>
      </c>
      <c r="L155" s="248" t="s">
        <v>173</v>
      </c>
      <c r="M155" s="254"/>
      <c r="N155" s="255" t="s">
        <v>1</v>
      </c>
      <c r="O155" s="214" t="s">
        <v>42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68"/>
      <c r="T155" s="216">
        <f>S155*H155</f>
        <v>0</v>
      </c>
      <c r="U155" s="216">
        <v>9.0000000000000006E-5</v>
      </c>
      <c r="V155" s="216">
        <f>U155*H155</f>
        <v>1.6560000000000002E-2</v>
      </c>
      <c r="W155" s="216">
        <v>0</v>
      </c>
      <c r="X155" s="217">
        <f>W155*H155</f>
        <v>0</v>
      </c>
      <c r="Y155" s="32"/>
      <c r="Z155" s="32"/>
      <c r="AA155" s="32"/>
      <c r="AB155" s="32"/>
      <c r="AC155" s="32"/>
      <c r="AD155" s="32"/>
      <c r="AE155" s="32"/>
      <c r="AR155" s="218" t="s">
        <v>217</v>
      </c>
      <c r="AT155" s="218" t="s">
        <v>330</v>
      </c>
      <c r="AU155" s="218" t="s">
        <v>89</v>
      </c>
      <c r="AY155" s="16" t="s">
        <v>166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6" t="s">
        <v>87</v>
      </c>
      <c r="BK155" s="219">
        <f>ROUND(P155*H155,2)</f>
        <v>0</v>
      </c>
      <c r="BL155" s="16" t="s">
        <v>174</v>
      </c>
      <c r="BM155" s="218" t="s">
        <v>766</v>
      </c>
    </row>
    <row r="156" spans="1:65" s="2" customFormat="1" ht="11.25">
      <c r="A156" s="32"/>
      <c r="B156" s="33"/>
      <c r="C156" s="34"/>
      <c r="D156" s="220" t="s">
        <v>176</v>
      </c>
      <c r="E156" s="34"/>
      <c r="F156" s="221" t="s">
        <v>363</v>
      </c>
      <c r="G156" s="34"/>
      <c r="H156" s="34"/>
      <c r="I156" s="113"/>
      <c r="J156" s="113"/>
      <c r="K156" s="34"/>
      <c r="L156" s="34"/>
      <c r="M156" s="37"/>
      <c r="N156" s="222"/>
      <c r="O156" s="223"/>
      <c r="P156" s="68"/>
      <c r="Q156" s="68"/>
      <c r="R156" s="68"/>
      <c r="S156" s="68"/>
      <c r="T156" s="68"/>
      <c r="U156" s="68"/>
      <c r="V156" s="68"/>
      <c r="W156" s="68"/>
      <c r="X156" s="69"/>
      <c r="Y156" s="32"/>
      <c r="Z156" s="32"/>
      <c r="AA156" s="32"/>
      <c r="AB156" s="32"/>
      <c r="AC156" s="32"/>
      <c r="AD156" s="32"/>
      <c r="AE156" s="32"/>
      <c r="AT156" s="16" t="s">
        <v>176</v>
      </c>
      <c r="AU156" s="16" t="s">
        <v>89</v>
      </c>
    </row>
    <row r="157" spans="1:65" s="2" customFormat="1" ht="24" customHeight="1">
      <c r="A157" s="32"/>
      <c r="B157" s="33"/>
      <c r="C157" s="246" t="s">
        <v>260</v>
      </c>
      <c r="D157" s="246" t="s">
        <v>330</v>
      </c>
      <c r="E157" s="247" t="s">
        <v>665</v>
      </c>
      <c r="F157" s="248" t="s">
        <v>666</v>
      </c>
      <c r="G157" s="249" t="s">
        <v>193</v>
      </c>
      <c r="H157" s="250">
        <v>36</v>
      </c>
      <c r="I157" s="251"/>
      <c r="J157" s="252"/>
      <c r="K157" s="253">
        <f>ROUND(P157*H157,2)</f>
        <v>0</v>
      </c>
      <c r="L157" s="248" t="s">
        <v>173</v>
      </c>
      <c r="M157" s="254"/>
      <c r="N157" s="255" t="s">
        <v>1</v>
      </c>
      <c r="O157" s="214" t="s">
        <v>42</v>
      </c>
      <c r="P157" s="215">
        <f>I157+J157</f>
        <v>0</v>
      </c>
      <c r="Q157" s="215">
        <f>ROUND(I157*H157,2)</f>
        <v>0</v>
      </c>
      <c r="R157" s="215">
        <f>ROUND(J157*H157,2)</f>
        <v>0</v>
      </c>
      <c r="S157" s="68"/>
      <c r="T157" s="216">
        <f>S157*H157</f>
        <v>0</v>
      </c>
      <c r="U157" s="216">
        <v>1.23E-3</v>
      </c>
      <c r="V157" s="216">
        <f>U157*H157</f>
        <v>4.428E-2</v>
      </c>
      <c r="W157" s="216">
        <v>0</v>
      </c>
      <c r="X157" s="217">
        <f>W157*H157</f>
        <v>0</v>
      </c>
      <c r="Y157" s="32"/>
      <c r="Z157" s="32"/>
      <c r="AA157" s="32"/>
      <c r="AB157" s="32"/>
      <c r="AC157" s="32"/>
      <c r="AD157" s="32"/>
      <c r="AE157" s="32"/>
      <c r="AR157" s="218" t="s">
        <v>217</v>
      </c>
      <c r="AT157" s="218" t="s">
        <v>330</v>
      </c>
      <c r="AU157" s="218" t="s">
        <v>89</v>
      </c>
      <c r="AY157" s="16" t="s">
        <v>166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6" t="s">
        <v>87</v>
      </c>
      <c r="BK157" s="219">
        <f>ROUND(P157*H157,2)</f>
        <v>0</v>
      </c>
      <c r="BL157" s="16" t="s">
        <v>174</v>
      </c>
      <c r="BM157" s="218" t="s">
        <v>767</v>
      </c>
    </row>
    <row r="158" spans="1:65" s="2" customFormat="1" ht="19.5">
      <c r="A158" s="32"/>
      <c r="B158" s="33"/>
      <c r="C158" s="34"/>
      <c r="D158" s="220" t="s">
        <v>176</v>
      </c>
      <c r="E158" s="34"/>
      <c r="F158" s="221" t="s">
        <v>666</v>
      </c>
      <c r="G158" s="34"/>
      <c r="H158" s="34"/>
      <c r="I158" s="113"/>
      <c r="J158" s="113"/>
      <c r="K158" s="34"/>
      <c r="L158" s="34"/>
      <c r="M158" s="37"/>
      <c r="N158" s="222"/>
      <c r="O158" s="223"/>
      <c r="P158" s="68"/>
      <c r="Q158" s="68"/>
      <c r="R158" s="68"/>
      <c r="S158" s="68"/>
      <c r="T158" s="68"/>
      <c r="U158" s="68"/>
      <c r="V158" s="68"/>
      <c r="W158" s="68"/>
      <c r="X158" s="69"/>
      <c r="Y158" s="32"/>
      <c r="Z158" s="32"/>
      <c r="AA158" s="32"/>
      <c r="AB158" s="32"/>
      <c r="AC158" s="32"/>
      <c r="AD158" s="32"/>
      <c r="AE158" s="32"/>
      <c r="AT158" s="16" t="s">
        <v>176</v>
      </c>
      <c r="AU158" s="16" t="s">
        <v>89</v>
      </c>
    </row>
    <row r="159" spans="1:65" s="2" customFormat="1" ht="24" customHeight="1">
      <c r="A159" s="32"/>
      <c r="B159" s="33"/>
      <c r="C159" s="246" t="s">
        <v>265</v>
      </c>
      <c r="D159" s="246" t="s">
        <v>330</v>
      </c>
      <c r="E159" s="247" t="s">
        <v>375</v>
      </c>
      <c r="F159" s="248" t="s">
        <v>376</v>
      </c>
      <c r="G159" s="249" t="s">
        <v>193</v>
      </c>
      <c r="H159" s="250">
        <v>56</v>
      </c>
      <c r="I159" s="251"/>
      <c r="J159" s="252"/>
      <c r="K159" s="253">
        <f>ROUND(P159*H159,2)</f>
        <v>0</v>
      </c>
      <c r="L159" s="248" t="s">
        <v>173</v>
      </c>
      <c r="M159" s="254"/>
      <c r="N159" s="255" t="s">
        <v>1</v>
      </c>
      <c r="O159" s="214" t="s">
        <v>42</v>
      </c>
      <c r="P159" s="215">
        <f>I159+J159</f>
        <v>0</v>
      </c>
      <c r="Q159" s="215">
        <f>ROUND(I159*H159,2)</f>
        <v>0</v>
      </c>
      <c r="R159" s="215">
        <f>ROUND(J159*H159,2)</f>
        <v>0</v>
      </c>
      <c r="S159" s="68"/>
      <c r="T159" s="216">
        <f>S159*H159</f>
        <v>0</v>
      </c>
      <c r="U159" s="216">
        <v>1.23E-3</v>
      </c>
      <c r="V159" s="216">
        <f>U159*H159</f>
        <v>6.8879999999999997E-2</v>
      </c>
      <c r="W159" s="216">
        <v>0</v>
      </c>
      <c r="X159" s="217">
        <f>W159*H159</f>
        <v>0</v>
      </c>
      <c r="Y159" s="32"/>
      <c r="Z159" s="32"/>
      <c r="AA159" s="32"/>
      <c r="AB159" s="32"/>
      <c r="AC159" s="32"/>
      <c r="AD159" s="32"/>
      <c r="AE159" s="32"/>
      <c r="AR159" s="218" t="s">
        <v>217</v>
      </c>
      <c r="AT159" s="218" t="s">
        <v>330</v>
      </c>
      <c r="AU159" s="218" t="s">
        <v>89</v>
      </c>
      <c r="AY159" s="16" t="s">
        <v>166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6" t="s">
        <v>87</v>
      </c>
      <c r="BK159" s="219">
        <f>ROUND(P159*H159,2)</f>
        <v>0</v>
      </c>
      <c r="BL159" s="16" t="s">
        <v>174</v>
      </c>
      <c r="BM159" s="218" t="s">
        <v>768</v>
      </c>
    </row>
    <row r="160" spans="1:65" s="2" customFormat="1" ht="19.5">
      <c r="A160" s="32"/>
      <c r="B160" s="33"/>
      <c r="C160" s="34"/>
      <c r="D160" s="220" t="s">
        <v>176</v>
      </c>
      <c r="E160" s="34"/>
      <c r="F160" s="221" t="s">
        <v>376</v>
      </c>
      <c r="G160" s="34"/>
      <c r="H160" s="34"/>
      <c r="I160" s="113"/>
      <c r="J160" s="113"/>
      <c r="K160" s="34"/>
      <c r="L160" s="34"/>
      <c r="M160" s="37"/>
      <c r="N160" s="222"/>
      <c r="O160" s="223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176</v>
      </c>
      <c r="AU160" s="16" t="s">
        <v>89</v>
      </c>
    </row>
    <row r="161" spans="1:65" s="2" customFormat="1" ht="24" customHeight="1">
      <c r="A161" s="32"/>
      <c r="B161" s="33"/>
      <c r="C161" s="246" t="s">
        <v>270</v>
      </c>
      <c r="D161" s="246" t="s">
        <v>330</v>
      </c>
      <c r="E161" s="247" t="s">
        <v>379</v>
      </c>
      <c r="F161" s="248" t="s">
        <v>380</v>
      </c>
      <c r="G161" s="249" t="s">
        <v>193</v>
      </c>
      <c r="H161" s="250">
        <v>46</v>
      </c>
      <c r="I161" s="251"/>
      <c r="J161" s="252"/>
      <c r="K161" s="253">
        <f>ROUND(P161*H161,2)</f>
        <v>0</v>
      </c>
      <c r="L161" s="248" t="s">
        <v>173</v>
      </c>
      <c r="M161" s="254"/>
      <c r="N161" s="255" t="s">
        <v>1</v>
      </c>
      <c r="O161" s="214" t="s">
        <v>42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68"/>
      <c r="T161" s="216">
        <f>S161*H161</f>
        <v>0</v>
      </c>
      <c r="U161" s="216">
        <v>1.8000000000000001E-4</v>
      </c>
      <c r="V161" s="216">
        <f>U161*H161</f>
        <v>8.2800000000000009E-3</v>
      </c>
      <c r="W161" s="216">
        <v>0</v>
      </c>
      <c r="X161" s="217">
        <f>W161*H161</f>
        <v>0</v>
      </c>
      <c r="Y161" s="32"/>
      <c r="Z161" s="32"/>
      <c r="AA161" s="32"/>
      <c r="AB161" s="32"/>
      <c r="AC161" s="32"/>
      <c r="AD161" s="32"/>
      <c r="AE161" s="32"/>
      <c r="AR161" s="218" t="s">
        <v>217</v>
      </c>
      <c r="AT161" s="218" t="s">
        <v>330</v>
      </c>
      <c r="AU161" s="218" t="s">
        <v>89</v>
      </c>
      <c r="AY161" s="16" t="s">
        <v>166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6" t="s">
        <v>87</v>
      </c>
      <c r="BK161" s="219">
        <f>ROUND(P161*H161,2)</f>
        <v>0</v>
      </c>
      <c r="BL161" s="16" t="s">
        <v>174</v>
      </c>
      <c r="BM161" s="218" t="s">
        <v>769</v>
      </c>
    </row>
    <row r="162" spans="1:65" s="2" customFormat="1" ht="11.25">
      <c r="A162" s="32"/>
      <c r="B162" s="33"/>
      <c r="C162" s="34"/>
      <c r="D162" s="220" t="s">
        <v>176</v>
      </c>
      <c r="E162" s="34"/>
      <c r="F162" s="221" t="s">
        <v>380</v>
      </c>
      <c r="G162" s="34"/>
      <c r="H162" s="34"/>
      <c r="I162" s="113"/>
      <c r="J162" s="113"/>
      <c r="K162" s="34"/>
      <c r="L162" s="34"/>
      <c r="M162" s="37"/>
      <c r="N162" s="222"/>
      <c r="O162" s="223"/>
      <c r="P162" s="68"/>
      <c r="Q162" s="68"/>
      <c r="R162" s="68"/>
      <c r="S162" s="68"/>
      <c r="T162" s="68"/>
      <c r="U162" s="68"/>
      <c r="V162" s="68"/>
      <c r="W162" s="68"/>
      <c r="X162" s="69"/>
      <c r="Y162" s="32"/>
      <c r="Z162" s="32"/>
      <c r="AA162" s="32"/>
      <c r="AB162" s="32"/>
      <c r="AC162" s="32"/>
      <c r="AD162" s="32"/>
      <c r="AE162" s="32"/>
      <c r="AT162" s="16" t="s">
        <v>176</v>
      </c>
      <c r="AU162" s="16" t="s">
        <v>89</v>
      </c>
    </row>
    <row r="163" spans="1:65" s="2" customFormat="1" ht="24" customHeight="1">
      <c r="A163" s="32"/>
      <c r="B163" s="33"/>
      <c r="C163" s="246" t="s">
        <v>275</v>
      </c>
      <c r="D163" s="246" t="s">
        <v>330</v>
      </c>
      <c r="E163" s="247" t="s">
        <v>383</v>
      </c>
      <c r="F163" s="248" t="s">
        <v>384</v>
      </c>
      <c r="G163" s="249" t="s">
        <v>193</v>
      </c>
      <c r="H163" s="250">
        <v>46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9.0000000000000006E-5</v>
      </c>
      <c r="V163" s="216">
        <f>U163*H163</f>
        <v>4.1400000000000005E-3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770</v>
      </c>
    </row>
    <row r="164" spans="1:65" s="2" customFormat="1" ht="11.25">
      <c r="A164" s="32"/>
      <c r="B164" s="33"/>
      <c r="C164" s="34"/>
      <c r="D164" s="220" t="s">
        <v>176</v>
      </c>
      <c r="E164" s="34"/>
      <c r="F164" s="221" t="s">
        <v>384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2" customFormat="1" ht="24" customHeight="1">
      <c r="A165" s="32"/>
      <c r="B165" s="33"/>
      <c r="C165" s="246" t="s">
        <v>280</v>
      </c>
      <c r="D165" s="246" t="s">
        <v>330</v>
      </c>
      <c r="E165" s="247" t="s">
        <v>391</v>
      </c>
      <c r="F165" s="248" t="s">
        <v>392</v>
      </c>
      <c r="G165" s="249" t="s">
        <v>193</v>
      </c>
      <c r="H165" s="250">
        <v>8</v>
      </c>
      <c r="I165" s="251"/>
      <c r="J165" s="252"/>
      <c r="K165" s="253">
        <f>ROUND(P165*H165,2)</f>
        <v>0</v>
      </c>
      <c r="L165" s="248" t="s">
        <v>173</v>
      </c>
      <c r="M165" s="254"/>
      <c r="N165" s="255" t="s">
        <v>1</v>
      </c>
      <c r="O165" s="214" t="s">
        <v>42</v>
      </c>
      <c r="P165" s="215">
        <f>I165+J165</f>
        <v>0</v>
      </c>
      <c r="Q165" s="215">
        <f>ROUND(I165*H165,2)</f>
        <v>0</v>
      </c>
      <c r="R165" s="215">
        <f>ROUND(J165*H165,2)</f>
        <v>0</v>
      </c>
      <c r="S165" s="68"/>
      <c r="T165" s="216">
        <f>S165*H165</f>
        <v>0</v>
      </c>
      <c r="U165" s="216">
        <v>1.162E-2</v>
      </c>
      <c r="V165" s="216">
        <f>U165*H165</f>
        <v>9.2960000000000001E-2</v>
      </c>
      <c r="W165" s="216">
        <v>0</v>
      </c>
      <c r="X165" s="217">
        <f>W165*H165</f>
        <v>0</v>
      </c>
      <c r="Y165" s="32"/>
      <c r="Z165" s="32"/>
      <c r="AA165" s="32"/>
      <c r="AB165" s="32"/>
      <c r="AC165" s="32"/>
      <c r="AD165" s="32"/>
      <c r="AE165" s="32"/>
      <c r="AR165" s="218" t="s">
        <v>217</v>
      </c>
      <c r="AT165" s="218" t="s">
        <v>330</v>
      </c>
      <c r="AU165" s="218" t="s">
        <v>89</v>
      </c>
      <c r="AY165" s="16" t="s">
        <v>166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6" t="s">
        <v>87</v>
      </c>
      <c r="BK165" s="219">
        <f>ROUND(P165*H165,2)</f>
        <v>0</v>
      </c>
      <c r="BL165" s="16" t="s">
        <v>174</v>
      </c>
      <c r="BM165" s="218" t="s">
        <v>771</v>
      </c>
    </row>
    <row r="166" spans="1:65" s="2" customFormat="1" ht="11.25">
      <c r="A166" s="32"/>
      <c r="B166" s="33"/>
      <c r="C166" s="34"/>
      <c r="D166" s="220" t="s">
        <v>176</v>
      </c>
      <c r="E166" s="34"/>
      <c r="F166" s="221" t="s">
        <v>392</v>
      </c>
      <c r="G166" s="34"/>
      <c r="H166" s="34"/>
      <c r="I166" s="113"/>
      <c r="J166" s="113"/>
      <c r="K166" s="34"/>
      <c r="L166" s="34"/>
      <c r="M166" s="37"/>
      <c r="N166" s="222"/>
      <c r="O166" s="223"/>
      <c r="P166" s="68"/>
      <c r="Q166" s="68"/>
      <c r="R166" s="68"/>
      <c r="S166" s="68"/>
      <c r="T166" s="68"/>
      <c r="U166" s="68"/>
      <c r="V166" s="68"/>
      <c r="W166" s="68"/>
      <c r="X166" s="69"/>
      <c r="Y166" s="32"/>
      <c r="Z166" s="32"/>
      <c r="AA166" s="32"/>
      <c r="AB166" s="32"/>
      <c r="AC166" s="32"/>
      <c r="AD166" s="32"/>
      <c r="AE166" s="32"/>
      <c r="AT166" s="16" t="s">
        <v>176</v>
      </c>
      <c r="AU166" s="16" t="s">
        <v>89</v>
      </c>
    </row>
    <row r="167" spans="1:65" s="2" customFormat="1" ht="24" customHeight="1">
      <c r="A167" s="32"/>
      <c r="B167" s="33"/>
      <c r="C167" s="246" t="s">
        <v>8</v>
      </c>
      <c r="D167" s="246" t="s">
        <v>330</v>
      </c>
      <c r="E167" s="247" t="s">
        <v>395</v>
      </c>
      <c r="F167" s="248" t="s">
        <v>396</v>
      </c>
      <c r="G167" s="249" t="s">
        <v>193</v>
      </c>
      <c r="H167" s="250">
        <v>16</v>
      </c>
      <c r="I167" s="251"/>
      <c r="J167" s="252"/>
      <c r="K167" s="253">
        <f>ROUND(P167*H167,2)</f>
        <v>0</v>
      </c>
      <c r="L167" s="248" t="s">
        <v>173</v>
      </c>
      <c r="M167" s="254"/>
      <c r="N167" s="255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5.2999999999999998E-4</v>
      </c>
      <c r="V167" s="216">
        <f>U167*H167</f>
        <v>8.4799999999999997E-3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217</v>
      </c>
      <c r="AT167" s="218" t="s">
        <v>330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772</v>
      </c>
    </row>
    <row r="168" spans="1:65" s="2" customFormat="1" ht="11.25">
      <c r="A168" s="32"/>
      <c r="B168" s="33"/>
      <c r="C168" s="34"/>
      <c r="D168" s="220" t="s">
        <v>176</v>
      </c>
      <c r="E168" s="34"/>
      <c r="F168" s="221" t="s">
        <v>396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2" customFormat="1" ht="24" customHeight="1">
      <c r="A169" s="32"/>
      <c r="B169" s="33"/>
      <c r="C169" s="246" t="s">
        <v>291</v>
      </c>
      <c r="D169" s="246" t="s">
        <v>330</v>
      </c>
      <c r="E169" s="247" t="s">
        <v>399</v>
      </c>
      <c r="F169" s="248" t="s">
        <v>400</v>
      </c>
      <c r="G169" s="249" t="s">
        <v>193</v>
      </c>
      <c r="H169" s="250">
        <v>16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1.2E-4</v>
      </c>
      <c r="V169" s="216">
        <f>U169*H169</f>
        <v>1.92E-3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773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400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2" customFormat="1" ht="24" customHeight="1">
      <c r="A171" s="32"/>
      <c r="B171" s="33"/>
      <c r="C171" s="246" t="s">
        <v>296</v>
      </c>
      <c r="D171" s="246" t="s">
        <v>330</v>
      </c>
      <c r="E171" s="247" t="s">
        <v>362</v>
      </c>
      <c r="F171" s="248" t="s">
        <v>363</v>
      </c>
      <c r="G171" s="249" t="s">
        <v>193</v>
      </c>
      <c r="H171" s="250">
        <v>16</v>
      </c>
      <c r="I171" s="251"/>
      <c r="J171" s="252"/>
      <c r="K171" s="253">
        <f>ROUND(P171*H171,2)</f>
        <v>0</v>
      </c>
      <c r="L171" s="248" t="s">
        <v>173</v>
      </c>
      <c r="M171" s="254"/>
      <c r="N171" s="255" t="s">
        <v>1</v>
      </c>
      <c r="O171" s="214" t="s">
        <v>42</v>
      </c>
      <c r="P171" s="215">
        <f>I171+J171</f>
        <v>0</v>
      </c>
      <c r="Q171" s="215">
        <f>ROUND(I171*H171,2)</f>
        <v>0</v>
      </c>
      <c r="R171" s="215">
        <f>ROUND(J171*H171,2)</f>
        <v>0</v>
      </c>
      <c r="S171" s="68"/>
      <c r="T171" s="216">
        <f>S171*H171</f>
        <v>0</v>
      </c>
      <c r="U171" s="216">
        <v>9.0000000000000006E-5</v>
      </c>
      <c r="V171" s="216">
        <f>U171*H171</f>
        <v>1.4400000000000001E-3</v>
      </c>
      <c r="W171" s="216">
        <v>0</v>
      </c>
      <c r="X171" s="217">
        <f>W171*H171</f>
        <v>0</v>
      </c>
      <c r="Y171" s="32"/>
      <c r="Z171" s="32"/>
      <c r="AA171" s="32"/>
      <c r="AB171" s="32"/>
      <c r="AC171" s="32"/>
      <c r="AD171" s="32"/>
      <c r="AE171" s="32"/>
      <c r="AR171" s="218" t="s">
        <v>217</v>
      </c>
      <c r="AT171" s="218" t="s">
        <v>330</v>
      </c>
      <c r="AU171" s="218" t="s">
        <v>89</v>
      </c>
      <c r="AY171" s="16" t="s">
        <v>166</v>
      </c>
      <c r="BE171" s="219">
        <f>IF(O171="základní",K171,0)</f>
        <v>0</v>
      </c>
      <c r="BF171" s="219">
        <f>IF(O171="snížená",K171,0)</f>
        <v>0</v>
      </c>
      <c r="BG171" s="219">
        <f>IF(O171="zákl. přenesená",K171,0)</f>
        <v>0</v>
      </c>
      <c r="BH171" s="219">
        <f>IF(O171="sníž. přenesená",K171,0)</f>
        <v>0</v>
      </c>
      <c r="BI171" s="219">
        <f>IF(O171="nulová",K171,0)</f>
        <v>0</v>
      </c>
      <c r="BJ171" s="16" t="s">
        <v>87</v>
      </c>
      <c r="BK171" s="219">
        <f>ROUND(P171*H171,2)</f>
        <v>0</v>
      </c>
      <c r="BL171" s="16" t="s">
        <v>174</v>
      </c>
      <c r="BM171" s="218" t="s">
        <v>774</v>
      </c>
    </row>
    <row r="172" spans="1:65" s="2" customFormat="1" ht="11.25">
      <c r="A172" s="32"/>
      <c r="B172" s="33"/>
      <c r="C172" s="34"/>
      <c r="D172" s="220" t="s">
        <v>176</v>
      </c>
      <c r="E172" s="34"/>
      <c r="F172" s="221" t="s">
        <v>363</v>
      </c>
      <c r="G172" s="34"/>
      <c r="H172" s="34"/>
      <c r="I172" s="113"/>
      <c r="J172" s="113"/>
      <c r="K172" s="34"/>
      <c r="L172" s="34"/>
      <c r="M172" s="37"/>
      <c r="N172" s="222"/>
      <c r="O172" s="223"/>
      <c r="P172" s="68"/>
      <c r="Q172" s="68"/>
      <c r="R172" s="68"/>
      <c r="S172" s="68"/>
      <c r="T172" s="68"/>
      <c r="U172" s="68"/>
      <c r="V172" s="68"/>
      <c r="W172" s="68"/>
      <c r="X172" s="69"/>
      <c r="Y172" s="32"/>
      <c r="Z172" s="32"/>
      <c r="AA172" s="32"/>
      <c r="AB172" s="32"/>
      <c r="AC172" s="32"/>
      <c r="AD172" s="32"/>
      <c r="AE172" s="32"/>
      <c r="AT172" s="16" t="s">
        <v>176</v>
      </c>
      <c r="AU172" s="16" t="s">
        <v>89</v>
      </c>
    </row>
    <row r="173" spans="1:65" s="2" customFormat="1" ht="24" customHeight="1">
      <c r="A173" s="32"/>
      <c r="B173" s="33"/>
      <c r="C173" s="246" t="s">
        <v>302</v>
      </c>
      <c r="D173" s="246" t="s">
        <v>330</v>
      </c>
      <c r="E173" s="247" t="s">
        <v>675</v>
      </c>
      <c r="F173" s="248" t="s">
        <v>676</v>
      </c>
      <c r="G173" s="249" t="s">
        <v>198</v>
      </c>
      <c r="H173" s="250">
        <v>4.4800000000000004</v>
      </c>
      <c r="I173" s="251"/>
      <c r="J173" s="252"/>
      <c r="K173" s="253">
        <f>ROUND(P173*H173,2)</f>
        <v>0</v>
      </c>
      <c r="L173" s="248" t="s">
        <v>173</v>
      </c>
      <c r="M173" s="254"/>
      <c r="N173" s="255" t="s">
        <v>1</v>
      </c>
      <c r="O173" s="214" t="s">
        <v>42</v>
      </c>
      <c r="P173" s="215">
        <f>I173+J173</f>
        <v>0</v>
      </c>
      <c r="Q173" s="215">
        <f>ROUND(I173*H173,2)</f>
        <v>0</v>
      </c>
      <c r="R173" s="215">
        <f>ROUND(J173*H173,2)</f>
        <v>0</v>
      </c>
      <c r="S173" s="68"/>
      <c r="T173" s="216">
        <f>S173*H173</f>
        <v>0</v>
      </c>
      <c r="U173" s="216">
        <v>1</v>
      </c>
      <c r="V173" s="216">
        <f>U173*H173</f>
        <v>4.4800000000000004</v>
      </c>
      <c r="W173" s="216">
        <v>0</v>
      </c>
      <c r="X173" s="217">
        <f>W173*H173</f>
        <v>0</v>
      </c>
      <c r="Y173" s="32"/>
      <c r="Z173" s="32"/>
      <c r="AA173" s="32"/>
      <c r="AB173" s="32"/>
      <c r="AC173" s="32"/>
      <c r="AD173" s="32"/>
      <c r="AE173" s="32"/>
      <c r="AR173" s="218" t="s">
        <v>217</v>
      </c>
      <c r="AT173" s="218" t="s">
        <v>330</v>
      </c>
      <c r="AU173" s="218" t="s">
        <v>89</v>
      </c>
      <c r="AY173" s="16" t="s">
        <v>166</v>
      </c>
      <c r="BE173" s="219">
        <f>IF(O173="základní",K173,0)</f>
        <v>0</v>
      </c>
      <c r="BF173" s="219">
        <f>IF(O173="snížená",K173,0)</f>
        <v>0</v>
      </c>
      <c r="BG173" s="219">
        <f>IF(O173="zákl. přenesená",K173,0)</f>
        <v>0</v>
      </c>
      <c r="BH173" s="219">
        <f>IF(O173="sníž. přenesená",K173,0)</f>
        <v>0</v>
      </c>
      <c r="BI173" s="219">
        <f>IF(O173="nulová",K173,0)</f>
        <v>0</v>
      </c>
      <c r="BJ173" s="16" t="s">
        <v>87</v>
      </c>
      <c r="BK173" s="219">
        <f>ROUND(P173*H173,2)</f>
        <v>0</v>
      </c>
      <c r="BL173" s="16" t="s">
        <v>174</v>
      </c>
      <c r="BM173" s="218" t="s">
        <v>775</v>
      </c>
    </row>
    <row r="174" spans="1:65" s="2" customFormat="1" ht="11.25">
      <c r="A174" s="32"/>
      <c r="B174" s="33"/>
      <c r="C174" s="34"/>
      <c r="D174" s="220" t="s">
        <v>176</v>
      </c>
      <c r="E174" s="34"/>
      <c r="F174" s="221" t="s">
        <v>676</v>
      </c>
      <c r="G174" s="34"/>
      <c r="H174" s="34"/>
      <c r="I174" s="113"/>
      <c r="J174" s="113"/>
      <c r="K174" s="34"/>
      <c r="L174" s="34"/>
      <c r="M174" s="37"/>
      <c r="N174" s="222"/>
      <c r="O174" s="223"/>
      <c r="P174" s="68"/>
      <c r="Q174" s="68"/>
      <c r="R174" s="68"/>
      <c r="S174" s="68"/>
      <c r="T174" s="68"/>
      <c r="U174" s="68"/>
      <c r="V174" s="68"/>
      <c r="W174" s="68"/>
      <c r="X174" s="69"/>
      <c r="Y174" s="32"/>
      <c r="Z174" s="32"/>
      <c r="AA174" s="32"/>
      <c r="AB174" s="32"/>
      <c r="AC174" s="32"/>
      <c r="AD174" s="32"/>
      <c r="AE174" s="32"/>
      <c r="AT174" s="16" t="s">
        <v>176</v>
      </c>
      <c r="AU174" s="16" t="s">
        <v>89</v>
      </c>
    </row>
    <row r="175" spans="1:65" s="2" customFormat="1" ht="24" customHeight="1">
      <c r="A175" s="32"/>
      <c r="B175" s="33"/>
      <c r="C175" s="246" t="s">
        <v>308</v>
      </c>
      <c r="D175" s="246" t="s">
        <v>330</v>
      </c>
      <c r="E175" s="247" t="s">
        <v>678</v>
      </c>
      <c r="F175" s="248" t="s">
        <v>679</v>
      </c>
      <c r="G175" s="249" t="s">
        <v>198</v>
      </c>
      <c r="H175" s="250">
        <v>4.4800000000000004</v>
      </c>
      <c r="I175" s="251"/>
      <c r="J175" s="252"/>
      <c r="K175" s="253">
        <f>ROUND(P175*H175,2)</f>
        <v>0</v>
      </c>
      <c r="L175" s="248" t="s">
        <v>173</v>
      </c>
      <c r="M175" s="254"/>
      <c r="N175" s="255" t="s">
        <v>1</v>
      </c>
      <c r="O175" s="214" t="s">
        <v>42</v>
      </c>
      <c r="P175" s="215">
        <f>I175+J175</f>
        <v>0</v>
      </c>
      <c r="Q175" s="215">
        <f>ROUND(I175*H175,2)</f>
        <v>0</v>
      </c>
      <c r="R175" s="215">
        <f>ROUND(J175*H175,2)</f>
        <v>0</v>
      </c>
      <c r="S175" s="68"/>
      <c r="T175" s="216">
        <f>S175*H175</f>
        <v>0</v>
      </c>
      <c r="U175" s="216">
        <v>1</v>
      </c>
      <c r="V175" s="216">
        <f>U175*H175</f>
        <v>4.4800000000000004</v>
      </c>
      <c r="W175" s="216">
        <v>0</v>
      </c>
      <c r="X175" s="217">
        <f>W175*H175</f>
        <v>0</v>
      </c>
      <c r="Y175" s="32"/>
      <c r="Z175" s="32"/>
      <c r="AA175" s="32"/>
      <c r="AB175" s="32"/>
      <c r="AC175" s="32"/>
      <c r="AD175" s="32"/>
      <c r="AE175" s="32"/>
      <c r="AR175" s="218" t="s">
        <v>217</v>
      </c>
      <c r="AT175" s="218" t="s">
        <v>330</v>
      </c>
      <c r="AU175" s="218" t="s">
        <v>89</v>
      </c>
      <c r="AY175" s="16" t="s">
        <v>166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6" t="s">
        <v>87</v>
      </c>
      <c r="BK175" s="219">
        <f>ROUND(P175*H175,2)</f>
        <v>0</v>
      </c>
      <c r="BL175" s="16" t="s">
        <v>174</v>
      </c>
      <c r="BM175" s="218" t="s">
        <v>776</v>
      </c>
    </row>
    <row r="176" spans="1:65" s="2" customFormat="1" ht="11.25">
      <c r="A176" s="32"/>
      <c r="B176" s="33"/>
      <c r="C176" s="34"/>
      <c r="D176" s="220" t="s">
        <v>176</v>
      </c>
      <c r="E176" s="34"/>
      <c r="F176" s="221" t="s">
        <v>679</v>
      </c>
      <c r="G176" s="34"/>
      <c r="H176" s="34"/>
      <c r="I176" s="113"/>
      <c r="J176" s="113"/>
      <c r="K176" s="34"/>
      <c r="L176" s="34"/>
      <c r="M176" s="37"/>
      <c r="N176" s="222"/>
      <c r="O176" s="223"/>
      <c r="P176" s="68"/>
      <c r="Q176" s="68"/>
      <c r="R176" s="68"/>
      <c r="S176" s="68"/>
      <c r="T176" s="68"/>
      <c r="U176" s="68"/>
      <c r="V176" s="68"/>
      <c r="W176" s="68"/>
      <c r="X176" s="69"/>
      <c r="Y176" s="32"/>
      <c r="Z176" s="32"/>
      <c r="AA176" s="32"/>
      <c r="AB176" s="32"/>
      <c r="AC176" s="32"/>
      <c r="AD176" s="32"/>
      <c r="AE176" s="32"/>
      <c r="AT176" s="16" t="s">
        <v>176</v>
      </c>
      <c r="AU176" s="16" t="s">
        <v>89</v>
      </c>
    </row>
    <row r="177" spans="1:65" s="2" customFormat="1" ht="24" customHeight="1">
      <c r="A177" s="32"/>
      <c r="B177" s="33"/>
      <c r="C177" s="246" t="s">
        <v>314</v>
      </c>
      <c r="D177" s="246" t="s">
        <v>330</v>
      </c>
      <c r="E177" s="247" t="s">
        <v>681</v>
      </c>
      <c r="F177" s="248" t="s">
        <v>682</v>
      </c>
      <c r="G177" s="249" t="s">
        <v>198</v>
      </c>
      <c r="H177" s="250">
        <v>4.7679999999999998</v>
      </c>
      <c r="I177" s="251"/>
      <c r="J177" s="252"/>
      <c r="K177" s="253">
        <f>ROUND(P177*H177,2)</f>
        <v>0</v>
      </c>
      <c r="L177" s="248" t="s">
        <v>173</v>
      </c>
      <c r="M177" s="254"/>
      <c r="N177" s="255" t="s">
        <v>1</v>
      </c>
      <c r="O177" s="214" t="s">
        <v>42</v>
      </c>
      <c r="P177" s="215">
        <f>I177+J177</f>
        <v>0</v>
      </c>
      <c r="Q177" s="215">
        <f>ROUND(I177*H177,2)</f>
        <v>0</v>
      </c>
      <c r="R177" s="215">
        <f>ROUND(J177*H177,2)</f>
        <v>0</v>
      </c>
      <c r="S177" s="68"/>
      <c r="T177" s="216">
        <f>S177*H177</f>
        <v>0</v>
      </c>
      <c r="U177" s="216">
        <v>1</v>
      </c>
      <c r="V177" s="216">
        <f>U177*H177</f>
        <v>4.7679999999999998</v>
      </c>
      <c r="W177" s="216">
        <v>0</v>
      </c>
      <c r="X177" s="217">
        <f>W177*H177</f>
        <v>0</v>
      </c>
      <c r="Y177" s="32"/>
      <c r="Z177" s="32"/>
      <c r="AA177" s="32"/>
      <c r="AB177" s="32"/>
      <c r="AC177" s="32"/>
      <c r="AD177" s="32"/>
      <c r="AE177" s="32"/>
      <c r="AR177" s="218" t="s">
        <v>217</v>
      </c>
      <c r="AT177" s="218" t="s">
        <v>330</v>
      </c>
      <c r="AU177" s="218" t="s">
        <v>89</v>
      </c>
      <c r="AY177" s="16" t="s">
        <v>166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6" t="s">
        <v>87</v>
      </c>
      <c r="BK177" s="219">
        <f>ROUND(P177*H177,2)</f>
        <v>0</v>
      </c>
      <c r="BL177" s="16" t="s">
        <v>174</v>
      </c>
      <c r="BM177" s="218" t="s">
        <v>777</v>
      </c>
    </row>
    <row r="178" spans="1:65" s="2" customFormat="1" ht="11.25">
      <c r="A178" s="32"/>
      <c r="B178" s="33"/>
      <c r="C178" s="34"/>
      <c r="D178" s="220" t="s">
        <v>176</v>
      </c>
      <c r="E178" s="34"/>
      <c r="F178" s="221" t="s">
        <v>682</v>
      </c>
      <c r="G178" s="34"/>
      <c r="H178" s="34"/>
      <c r="I178" s="113"/>
      <c r="J178" s="113"/>
      <c r="K178" s="34"/>
      <c r="L178" s="34"/>
      <c r="M178" s="37"/>
      <c r="N178" s="222"/>
      <c r="O178" s="223"/>
      <c r="P178" s="68"/>
      <c r="Q178" s="68"/>
      <c r="R178" s="68"/>
      <c r="S178" s="68"/>
      <c r="T178" s="68"/>
      <c r="U178" s="68"/>
      <c r="V178" s="68"/>
      <c r="W178" s="68"/>
      <c r="X178" s="69"/>
      <c r="Y178" s="32"/>
      <c r="Z178" s="32"/>
      <c r="AA178" s="32"/>
      <c r="AB178" s="32"/>
      <c r="AC178" s="32"/>
      <c r="AD178" s="32"/>
      <c r="AE178" s="32"/>
      <c r="AT178" s="16" t="s">
        <v>176</v>
      </c>
      <c r="AU178" s="16" t="s">
        <v>89</v>
      </c>
    </row>
    <row r="179" spans="1:65" s="2" customFormat="1" ht="24" customHeight="1">
      <c r="A179" s="32"/>
      <c r="B179" s="33"/>
      <c r="C179" s="246" t="s">
        <v>319</v>
      </c>
      <c r="D179" s="246" t="s">
        <v>330</v>
      </c>
      <c r="E179" s="247" t="s">
        <v>684</v>
      </c>
      <c r="F179" s="248" t="s">
        <v>685</v>
      </c>
      <c r="G179" s="249" t="s">
        <v>172</v>
      </c>
      <c r="H179" s="250">
        <v>20</v>
      </c>
      <c r="I179" s="251"/>
      <c r="J179" s="252"/>
      <c r="K179" s="253">
        <f>ROUND(P179*H179,2)</f>
        <v>0</v>
      </c>
      <c r="L179" s="248" t="s">
        <v>173</v>
      </c>
      <c r="M179" s="254"/>
      <c r="N179" s="255" t="s">
        <v>1</v>
      </c>
      <c r="O179" s="214" t="s">
        <v>42</v>
      </c>
      <c r="P179" s="215">
        <f>I179+J179</f>
        <v>0</v>
      </c>
      <c r="Q179" s="215">
        <f>ROUND(I179*H179,2)</f>
        <v>0</v>
      </c>
      <c r="R179" s="215">
        <f>ROUND(J179*H179,2)</f>
        <v>0</v>
      </c>
      <c r="S179" s="68"/>
      <c r="T179" s="216">
        <f>S179*H179</f>
        <v>0</v>
      </c>
      <c r="U179" s="216">
        <v>0</v>
      </c>
      <c r="V179" s="216">
        <f>U179*H179</f>
        <v>0</v>
      </c>
      <c r="W179" s="216">
        <v>0</v>
      </c>
      <c r="X179" s="217">
        <f>W179*H179</f>
        <v>0</v>
      </c>
      <c r="Y179" s="32"/>
      <c r="Z179" s="32"/>
      <c r="AA179" s="32"/>
      <c r="AB179" s="32"/>
      <c r="AC179" s="32"/>
      <c r="AD179" s="32"/>
      <c r="AE179" s="32"/>
      <c r="AR179" s="218" t="s">
        <v>217</v>
      </c>
      <c r="AT179" s="218" t="s">
        <v>330</v>
      </c>
      <c r="AU179" s="218" t="s">
        <v>89</v>
      </c>
      <c r="AY179" s="16" t="s">
        <v>166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6" t="s">
        <v>87</v>
      </c>
      <c r="BK179" s="219">
        <f>ROUND(P179*H179,2)</f>
        <v>0</v>
      </c>
      <c r="BL179" s="16" t="s">
        <v>174</v>
      </c>
      <c r="BM179" s="218" t="s">
        <v>778</v>
      </c>
    </row>
    <row r="180" spans="1:65" s="2" customFormat="1" ht="11.25">
      <c r="A180" s="32"/>
      <c r="B180" s="33"/>
      <c r="C180" s="34"/>
      <c r="D180" s="220" t="s">
        <v>176</v>
      </c>
      <c r="E180" s="34"/>
      <c r="F180" s="221" t="s">
        <v>685</v>
      </c>
      <c r="G180" s="34"/>
      <c r="H180" s="34"/>
      <c r="I180" s="113"/>
      <c r="J180" s="113"/>
      <c r="K180" s="34"/>
      <c r="L180" s="34"/>
      <c r="M180" s="37"/>
      <c r="N180" s="222"/>
      <c r="O180" s="223"/>
      <c r="P180" s="68"/>
      <c r="Q180" s="68"/>
      <c r="R180" s="68"/>
      <c r="S180" s="68"/>
      <c r="T180" s="68"/>
      <c r="U180" s="68"/>
      <c r="V180" s="68"/>
      <c r="W180" s="68"/>
      <c r="X180" s="69"/>
      <c r="Y180" s="32"/>
      <c r="Z180" s="32"/>
      <c r="AA180" s="32"/>
      <c r="AB180" s="32"/>
      <c r="AC180" s="32"/>
      <c r="AD180" s="32"/>
      <c r="AE180" s="32"/>
      <c r="AT180" s="16" t="s">
        <v>176</v>
      </c>
      <c r="AU180" s="16" t="s">
        <v>89</v>
      </c>
    </row>
    <row r="181" spans="1:65" s="2" customFormat="1" ht="24" customHeight="1">
      <c r="A181" s="32"/>
      <c r="B181" s="33"/>
      <c r="C181" s="246" t="s">
        <v>324</v>
      </c>
      <c r="D181" s="246" t="s">
        <v>330</v>
      </c>
      <c r="E181" s="247" t="s">
        <v>687</v>
      </c>
      <c r="F181" s="248" t="s">
        <v>688</v>
      </c>
      <c r="G181" s="249" t="s">
        <v>193</v>
      </c>
      <c r="H181" s="250">
        <v>1</v>
      </c>
      <c r="I181" s="251"/>
      <c r="J181" s="252"/>
      <c r="K181" s="253">
        <f>ROUND(P181*H181,2)</f>
        <v>0</v>
      </c>
      <c r="L181" s="248" t="s">
        <v>173</v>
      </c>
      <c r="M181" s="254"/>
      <c r="N181" s="255" t="s">
        <v>1</v>
      </c>
      <c r="O181" s="214" t="s">
        <v>42</v>
      </c>
      <c r="P181" s="215">
        <f>I181+J181</f>
        <v>0</v>
      </c>
      <c r="Q181" s="215">
        <f>ROUND(I181*H181,2)</f>
        <v>0</v>
      </c>
      <c r="R181" s="215">
        <f>ROUND(J181*H181,2)</f>
        <v>0</v>
      </c>
      <c r="S181" s="68"/>
      <c r="T181" s="216">
        <f>S181*H181</f>
        <v>0</v>
      </c>
      <c r="U181" s="216">
        <v>0.87</v>
      </c>
      <c r="V181" s="216">
        <f>U181*H181</f>
        <v>0.87</v>
      </c>
      <c r="W181" s="216">
        <v>0</v>
      </c>
      <c r="X181" s="217">
        <f>W181*H181</f>
        <v>0</v>
      </c>
      <c r="Y181" s="32"/>
      <c r="Z181" s="32"/>
      <c r="AA181" s="32"/>
      <c r="AB181" s="32"/>
      <c r="AC181" s="32"/>
      <c r="AD181" s="32"/>
      <c r="AE181" s="32"/>
      <c r="AR181" s="218" t="s">
        <v>217</v>
      </c>
      <c r="AT181" s="218" t="s">
        <v>330</v>
      </c>
      <c r="AU181" s="218" t="s">
        <v>89</v>
      </c>
      <c r="AY181" s="16" t="s">
        <v>166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6" t="s">
        <v>87</v>
      </c>
      <c r="BK181" s="219">
        <f>ROUND(P181*H181,2)</f>
        <v>0</v>
      </c>
      <c r="BL181" s="16" t="s">
        <v>174</v>
      </c>
      <c r="BM181" s="218" t="s">
        <v>779</v>
      </c>
    </row>
    <row r="182" spans="1:65" s="2" customFormat="1" ht="11.25">
      <c r="A182" s="32"/>
      <c r="B182" s="33"/>
      <c r="C182" s="34"/>
      <c r="D182" s="220" t="s">
        <v>176</v>
      </c>
      <c r="E182" s="34"/>
      <c r="F182" s="221" t="s">
        <v>688</v>
      </c>
      <c r="G182" s="34"/>
      <c r="H182" s="34"/>
      <c r="I182" s="113"/>
      <c r="J182" s="113"/>
      <c r="K182" s="34"/>
      <c r="L182" s="34"/>
      <c r="M182" s="37"/>
      <c r="N182" s="222"/>
      <c r="O182" s="223"/>
      <c r="P182" s="68"/>
      <c r="Q182" s="68"/>
      <c r="R182" s="68"/>
      <c r="S182" s="68"/>
      <c r="T182" s="68"/>
      <c r="U182" s="68"/>
      <c r="V182" s="68"/>
      <c r="W182" s="68"/>
      <c r="X182" s="69"/>
      <c r="Y182" s="32"/>
      <c r="Z182" s="32"/>
      <c r="AA182" s="32"/>
      <c r="AB182" s="32"/>
      <c r="AC182" s="32"/>
      <c r="AD182" s="32"/>
      <c r="AE182" s="32"/>
      <c r="AT182" s="16" t="s">
        <v>176</v>
      </c>
      <c r="AU182" s="16" t="s">
        <v>89</v>
      </c>
    </row>
    <row r="183" spans="1:65" s="12" customFormat="1" ht="25.9" customHeight="1">
      <c r="B183" s="189"/>
      <c r="C183" s="190"/>
      <c r="D183" s="191" t="s">
        <v>78</v>
      </c>
      <c r="E183" s="192" t="s">
        <v>457</v>
      </c>
      <c r="F183" s="192" t="s">
        <v>458</v>
      </c>
      <c r="G183" s="190"/>
      <c r="H183" s="190"/>
      <c r="I183" s="193"/>
      <c r="J183" s="193"/>
      <c r="K183" s="194">
        <f>BK183</f>
        <v>0</v>
      </c>
      <c r="L183" s="190"/>
      <c r="M183" s="195"/>
      <c r="N183" s="196"/>
      <c r="O183" s="197"/>
      <c r="P183" s="197"/>
      <c r="Q183" s="198">
        <f>SUM(Q184:Q208)</f>
        <v>0</v>
      </c>
      <c r="R183" s="198">
        <f>SUM(R184:R208)</f>
        <v>0</v>
      </c>
      <c r="S183" s="197"/>
      <c r="T183" s="199">
        <f>SUM(T184:T208)</f>
        <v>0</v>
      </c>
      <c r="U183" s="197"/>
      <c r="V183" s="199">
        <f>SUM(V184:V208)</f>
        <v>0</v>
      </c>
      <c r="W183" s="197"/>
      <c r="X183" s="200">
        <f>SUM(X184:X208)</f>
        <v>0</v>
      </c>
      <c r="AR183" s="201" t="s">
        <v>174</v>
      </c>
      <c r="AT183" s="202" t="s">
        <v>78</v>
      </c>
      <c r="AU183" s="202" t="s">
        <v>79</v>
      </c>
      <c r="AY183" s="201" t="s">
        <v>166</v>
      </c>
      <c r="BK183" s="203">
        <f>SUM(BK184:BK208)</f>
        <v>0</v>
      </c>
    </row>
    <row r="184" spans="1:65" s="2" customFormat="1" ht="24" customHeight="1">
      <c r="A184" s="32"/>
      <c r="B184" s="33"/>
      <c r="C184" s="206" t="s">
        <v>329</v>
      </c>
      <c r="D184" s="206" t="s">
        <v>169</v>
      </c>
      <c r="E184" s="207" t="s">
        <v>478</v>
      </c>
      <c r="F184" s="208" t="s">
        <v>479</v>
      </c>
      <c r="G184" s="209" t="s">
        <v>198</v>
      </c>
      <c r="H184" s="210">
        <v>1.2E-2</v>
      </c>
      <c r="I184" s="211"/>
      <c r="J184" s="211"/>
      <c r="K184" s="212">
        <f>ROUND(P184*H184,2)</f>
        <v>0</v>
      </c>
      <c r="L184" s="208" t="s">
        <v>173</v>
      </c>
      <c r="M184" s="37"/>
      <c r="N184" s="213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462</v>
      </c>
      <c r="AT184" s="218" t="s">
        <v>169</v>
      </c>
      <c r="AU184" s="218" t="s">
        <v>87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462</v>
      </c>
      <c r="BM184" s="218" t="s">
        <v>780</v>
      </c>
    </row>
    <row r="185" spans="1:65" s="2" customFormat="1" ht="48.75">
      <c r="A185" s="32"/>
      <c r="B185" s="33"/>
      <c r="C185" s="34"/>
      <c r="D185" s="220" t="s">
        <v>176</v>
      </c>
      <c r="E185" s="34"/>
      <c r="F185" s="221" t="s">
        <v>481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87</v>
      </c>
    </row>
    <row r="186" spans="1:65" s="2" customFormat="1" ht="24" customHeight="1">
      <c r="A186" s="32"/>
      <c r="B186" s="33"/>
      <c r="C186" s="206" t="s">
        <v>335</v>
      </c>
      <c r="D186" s="206" t="s">
        <v>169</v>
      </c>
      <c r="E186" s="207" t="s">
        <v>599</v>
      </c>
      <c r="F186" s="208" t="s">
        <v>600</v>
      </c>
      <c r="G186" s="209" t="s">
        <v>198</v>
      </c>
      <c r="H186" s="210">
        <v>35.299999999999997</v>
      </c>
      <c r="I186" s="211"/>
      <c r="J186" s="211"/>
      <c r="K186" s="212">
        <f>ROUND(P186*H186,2)</f>
        <v>0</v>
      </c>
      <c r="L186" s="208" t="s">
        <v>173</v>
      </c>
      <c r="M186" s="37"/>
      <c r="N186" s="213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462</v>
      </c>
      <c r="AT186" s="218" t="s">
        <v>169</v>
      </c>
      <c r="AU186" s="218" t="s">
        <v>87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462</v>
      </c>
      <c r="BM186" s="218" t="s">
        <v>781</v>
      </c>
    </row>
    <row r="187" spans="1:65" s="2" customFormat="1" ht="58.5">
      <c r="A187" s="32"/>
      <c r="B187" s="33"/>
      <c r="C187" s="34"/>
      <c r="D187" s="220" t="s">
        <v>176</v>
      </c>
      <c r="E187" s="34"/>
      <c r="F187" s="221" t="s">
        <v>602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87</v>
      </c>
    </row>
    <row r="188" spans="1:65" s="13" customFormat="1" ht="11.25">
      <c r="B188" s="224"/>
      <c r="C188" s="225"/>
      <c r="D188" s="220" t="s">
        <v>178</v>
      </c>
      <c r="E188" s="226" t="s">
        <v>1</v>
      </c>
      <c r="F188" s="227" t="s">
        <v>739</v>
      </c>
      <c r="G188" s="225"/>
      <c r="H188" s="228">
        <v>22.5</v>
      </c>
      <c r="I188" s="229"/>
      <c r="J188" s="229"/>
      <c r="K188" s="225"/>
      <c r="L188" s="225"/>
      <c r="M188" s="230"/>
      <c r="N188" s="231"/>
      <c r="O188" s="232"/>
      <c r="P188" s="232"/>
      <c r="Q188" s="232"/>
      <c r="R188" s="232"/>
      <c r="S188" s="232"/>
      <c r="T188" s="232"/>
      <c r="U188" s="232"/>
      <c r="V188" s="232"/>
      <c r="W188" s="232"/>
      <c r="X188" s="233"/>
      <c r="AT188" s="234" t="s">
        <v>178</v>
      </c>
      <c r="AU188" s="234" t="s">
        <v>87</v>
      </c>
      <c r="AV188" s="13" t="s">
        <v>89</v>
      </c>
      <c r="AW188" s="13" t="s">
        <v>5</v>
      </c>
      <c r="AX188" s="13" t="s">
        <v>79</v>
      </c>
      <c r="AY188" s="234" t="s">
        <v>166</v>
      </c>
    </row>
    <row r="189" spans="1:65" s="13" customFormat="1" ht="11.25">
      <c r="B189" s="224"/>
      <c r="C189" s="225"/>
      <c r="D189" s="220" t="s">
        <v>178</v>
      </c>
      <c r="E189" s="226" t="s">
        <v>1</v>
      </c>
      <c r="F189" s="227" t="s">
        <v>782</v>
      </c>
      <c r="G189" s="225"/>
      <c r="H189" s="228">
        <v>12.8</v>
      </c>
      <c r="I189" s="229"/>
      <c r="J189" s="229"/>
      <c r="K189" s="225"/>
      <c r="L189" s="225"/>
      <c r="M189" s="230"/>
      <c r="N189" s="231"/>
      <c r="O189" s="232"/>
      <c r="P189" s="232"/>
      <c r="Q189" s="232"/>
      <c r="R189" s="232"/>
      <c r="S189" s="232"/>
      <c r="T189" s="232"/>
      <c r="U189" s="232"/>
      <c r="V189" s="232"/>
      <c r="W189" s="232"/>
      <c r="X189" s="233"/>
      <c r="AT189" s="234" t="s">
        <v>178</v>
      </c>
      <c r="AU189" s="234" t="s">
        <v>87</v>
      </c>
      <c r="AV189" s="13" t="s">
        <v>89</v>
      </c>
      <c r="AW189" s="13" t="s">
        <v>5</v>
      </c>
      <c r="AX189" s="13" t="s">
        <v>79</v>
      </c>
      <c r="AY189" s="234" t="s">
        <v>166</v>
      </c>
    </row>
    <row r="190" spans="1:65" s="14" customFormat="1" ht="11.25">
      <c r="B190" s="235"/>
      <c r="C190" s="236"/>
      <c r="D190" s="220" t="s">
        <v>178</v>
      </c>
      <c r="E190" s="237" t="s">
        <v>1</v>
      </c>
      <c r="F190" s="238" t="s">
        <v>203</v>
      </c>
      <c r="G190" s="236"/>
      <c r="H190" s="239">
        <v>35.299999999999997</v>
      </c>
      <c r="I190" s="240"/>
      <c r="J190" s="240"/>
      <c r="K190" s="236"/>
      <c r="L190" s="236"/>
      <c r="M190" s="241"/>
      <c r="N190" s="242"/>
      <c r="O190" s="243"/>
      <c r="P190" s="243"/>
      <c r="Q190" s="243"/>
      <c r="R190" s="243"/>
      <c r="S190" s="243"/>
      <c r="T190" s="243"/>
      <c r="U190" s="243"/>
      <c r="V190" s="243"/>
      <c r="W190" s="243"/>
      <c r="X190" s="244"/>
      <c r="AT190" s="245" t="s">
        <v>178</v>
      </c>
      <c r="AU190" s="245" t="s">
        <v>87</v>
      </c>
      <c r="AV190" s="14" t="s">
        <v>174</v>
      </c>
      <c r="AW190" s="14" t="s">
        <v>5</v>
      </c>
      <c r="AX190" s="14" t="s">
        <v>87</v>
      </c>
      <c r="AY190" s="245" t="s">
        <v>166</v>
      </c>
    </row>
    <row r="191" spans="1:65" s="2" customFormat="1" ht="24" customHeight="1">
      <c r="A191" s="32"/>
      <c r="B191" s="33"/>
      <c r="C191" s="206" t="s">
        <v>340</v>
      </c>
      <c r="D191" s="206" t="s">
        <v>169</v>
      </c>
      <c r="E191" s="207" t="s">
        <v>610</v>
      </c>
      <c r="F191" s="208" t="s">
        <v>611</v>
      </c>
      <c r="G191" s="209" t="s">
        <v>198</v>
      </c>
      <c r="H191" s="210">
        <v>35.311999999999998</v>
      </c>
      <c r="I191" s="211"/>
      <c r="J191" s="211"/>
      <c r="K191" s="212">
        <f>ROUND(P191*H191,2)</f>
        <v>0</v>
      </c>
      <c r="L191" s="208" t="s">
        <v>173</v>
      </c>
      <c r="M191" s="37"/>
      <c r="N191" s="213" t="s">
        <v>1</v>
      </c>
      <c r="O191" s="214" t="s">
        <v>42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68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2"/>
      <c r="Z191" s="32"/>
      <c r="AA191" s="32"/>
      <c r="AB191" s="32"/>
      <c r="AC191" s="32"/>
      <c r="AD191" s="32"/>
      <c r="AE191" s="32"/>
      <c r="AR191" s="218" t="s">
        <v>462</v>
      </c>
      <c r="AT191" s="218" t="s">
        <v>169</v>
      </c>
      <c r="AU191" s="218" t="s">
        <v>87</v>
      </c>
      <c r="AY191" s="16" t="s">
        <v>166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6" t="s">
        <v>87</v>
      </c>
      <c r="BK191" s="219">
        <f>ROUND(P191*H191,2)</f>
        <v>0</v>
      </c>
      <c r="BL191" s="16" t="s">
        <v>462</v>
      </c>
      <c r="BM191" s="218" t="s">
        <v>783</v>
      </c>
    </row>
    <row r="192" spans="1:65" s="2" customFormat="1" ht="117">
      <c r="A192" s="32"/>
      <c r="B192" s="33"/>
      <c r="C192" s="34"/>
      <c r="D192" s="220" t="s">
        <v>176</v>
      </c>
      <c r="E192" s="34"/>
      <c r="F192" s="221" t="s">
        <v>613</v>
      </c>
      <c r="G192" s="34"/>
      <c r="H192" s="34"/>
      <c r="I192" s="113"/>
      <c r="J192" s="113"/>
      <c r="K192" s="34"/>
      <c r="L192" s="34"/>
      <c r="M192" s="37"/>
      <c r="N192" s="222"/>
      <c r="O192" s="223"/>
      <c r="P192" s="68"/>
      <c r="Q192" s="68"/>
      <c r="R192" s="68"/>
      <c r="S192" s="68"/>
      <c r="T192" s="68"/>
      <c r="U192" s="68"/>
      <c r="V192" s="68"/>
      <c r="W192" s="68"/>
      <c r="X192" s="69"/>
      <c r="Y192" s="32"/>
      <c r="Z192" s="32"/>
      <c r="AA192" s="32"/>
      <c r="AB192" s="32"/>
      <c r="AC192" s="32"/>
      <c r="AD192" s="32"/>
      <c r="AE192" s="32"/>
      <c r="AT192" s="16" t="s">
        <v>176</v>
      </c>
      <c r="AU192" s="16" t="s">
        <v>87</v>
      </c>
    </row>
    <row r="193" spans="1:65" s="13" customFormat="1" ht="22.5">
      <c r="B193" s="224"/>
      <c r="C193" s="225"/>
      <c r="D193" s="220" t="s">
        <v>178</v>
      </c>
      <c r="E193" s="226" t="s">
        <v>1</v>
      </c>
      <c r="F193" s="227" t="s">
        <v>784</v>
      </c>
      <c r="G193" s="225"/>
      <c r="H193" s="228">
        <v>35.311999999999998</v>
      </c>
      <c r="I193" s="229"/>
      <c r="J193" s="229"/>
      <c r="K193" s="225"/>
      <c r="L193" s="225"/>
      <c r="M193" s="230"/>
      <c r="N193" s="231"/>
      <c r="O193" s="232"/>
      <c r="P193" s="232"/>
      <c r="Q193" s="232"/>
      <c r="R193" s="232"/>
      <c r="S193" s="232"/>
      <c r="T193" s="232"/>
      <c r="U193" s="232"/>
      <c r="V193" s="232"/>
      <c r="W193" s="232"/>
      <c r="X193" s="233"/>
      <c r="AT193" s="234" t="s">
        <v>178</v>
      </c>
      <c r="AU193" s="234" t="s">
        <v>87</v>
      </c>
      <c r="AV193" s="13" t="s">
        <v>89</v>
      </c>
      <c r="AW193" s="13" t="s">
        <v>5</v>
      </c>
      <c r="AX193" s="13" t="s">
        <v>87</v>
      </c>
      <c r="AY193" s="234" t="s">
        <v>166</v>
      </c>
    </row>
    <row r="194" spans="1:65" s="2" customFormat="1" ht="24" customHeight="1">
      <c r="A194" s="32"/>
      <c r="B194" s="33"/>
      <c r="C194" s="206" t="s">
        <v>345</v>
      </c>
      <c r="D194" s="206" t="s">
        <v>169</v>
      </c>
      <c r="E194" s="207" t="s">
        <v>496</v>
      </c>
      <c r="F194" s="208" t="s">
        <v>497</v>
      </c>
      <c r="G194" s="209" t="s">
        <v>198</v>
      </c>
      <c r="H194" s="210">
        <v>21.25</v>
      </c>
      <c r="I194" s="211"/>
      <c r="J194" s="211"/>
      <c r="K194" s="212">
        <f>ROUND(P194*H194,2)</f>
        <v>0</v>
      </c>
      <c r="L194" s="208" t="s">
        <v>173</v>
      </c>
      <c r="M194" s="37"/>
      <c r="N194" s="213" t="s">
        <v>1</v>
      </c>
      <c r="O194" s="214" t="s">
        <v>42</v>
      </c>
      <c r="P194" s="215">
        <f>I194+J194</f>
        <v>0</v>
      </c>
      <c r="Q194" s="215">
        <f>ROUND(I194*H194,2)</f>
        <v>0</v>
      </c>
      <c r="R194" s="215">
        <f>ROUND(J194*H194,2)</f>
        <v>0</v>
      </c>
      <c r="S194" s="68"/>
      <c r="T194" s="216">
        <f>S194*H194</f>
        <v>0</v>
      </c>
      <c r="U194" s="216">
        <v>0</v>
      </c>
      <c r="V194" s="216">
        <f>U194*H194</f>
        <v>0</v>
      </c>
      <c r="W194" s="216">
        <v>0</v>
      </c>
      <c r="X194" s="217">
        <f>W194*H194</f>
        <v>0</v>
      </c>
      <c r="Y194" s="32"/>
      <c r="Z194" s="32"/>
      <c r="AA194" s="32"/>
      <c r="AB194" s="32"/>
      <c r="AC194" s="32"/>
      <c r="AD194" s="32"/>
      <c r="AE194" s="32"/>
      <c r="AR194" s="218" t="s">
        <v>462</v>
      </c>
      <c r="AT194" s="218" t="s">
        <v>169</v>
      </c>
      <c r="AU194" s="218" t="s">
        <v>87</v>
      </c>
      <c r="AY194" s="16" t="s">
        <v>166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6" t="s">
        <v>87</v>
      </c>
      <c r="BK194" s="219">
        <f>ROUND(P194*H194,2)</f>
        <v>0</v>
      </c>
      <c r="BL194" s="16" t="s">
        <v>462</v>
      </c>
      <c r="BM194" s="218" t="s">
        <v>785</v>
      </c>
    </row>
    <row r="195" spans="1:65" s="2" customFormat="1" ht="117">
      <c r="A195" s="32"/>
      <c r="B195" s="33"/>
      <c r="C195" s="34"/>
      <c r="D195" s="220" t="s">
        <v>176</v>
      </c>
      <c r="E195" s="34"/>
      <c r="F195" s="221" t="s">
        <v>499</v>
      </c>
      <c r="G195" s="34"/>
      <c r="H195" s="34"/>
      <c r="I195" s="113"/>
      <c r="J195" s="113"/>
      <c r="K195" s="34"/>
      <c r="L195" s="34"/>
      <c r="M195" s="37"/>
      <c r="N195" s="222"/>
      <c r="O195" s="223"/>
      <c r="P195" s="68"/>
      <c r="Q195" s="68"/>
      <c r="R195" s="68"/>
      <c r="S195" s="68"/>
      <c r="T195" s="68"/>
      <c r="U195" s="68"/>
      <c r="V195" s="68"/>
      <c r="W195" s="68"/>
      <c r="X195" s="69"/>
      <c r="Y195" s="32"/>
      <c r="Z195" s="32"/>
      <c r="AA195" s="32"/>
      <c r="AB195" s="32"/>
      <c r="AC195" s="32"/>
      <c r="AD195" s="32"/>
      <c r="AE195" s="32"/>
      <c r="AT195" s="16" t="s">
        <v>176</v>
      </c>
      <c r="AU195" s="16" t="s">
        <v>87</v>
      </c>
    </row>
    <row r="196" spans="1:65" s="13" customFormat="1" ht="11.25">
      <c r="B196" s="224"/>
      <c r="C196" s="225"/>
      <c r="D196" s="220" t="s">
        <v>178</v>
      </c>
      <c r="E196" s="226" t="s">
        <v>1</v>
      </c>
      <c r="F196" s="227" t="s">
        <v>742</v>
      </c>
      <c r="G196" s="225"/>
      <c r="H196" s="228">
        <v>21.25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AT196" s="234" t="s">
        <v>178</v>
      </c>
      <c r="AU196" s="234" t="s">
        <v>87</v>
      </c>
      <c r="AV196" s="13" t="s">
        <v>89</v>
      </c>
      <c r="AW196" s="13" t="s">
        <v>5</v>
      </c>
      <c r="AX196" s="13" t="s">
        <v>87</v>
      </c>
      <c r="AY196" s="234" t="s">
        <v>166</v>
      </c>
    </row>
    <row r="197" spans="1:65" s="2" customFormat="1" ht="36" customHeight="1">
      <c r="A197" s="32"/>
      <c r="B197" s="33"/>
      <c r="C197" s="206" t="s">
        <v>349</v>
      </c>
      <c r="D197" s="206" t="s">
        <v>169</v>
      </c>
      <c r="E197" s="207" t="s">
        <v>502</v>
      </c>
      <c r="F197" s="208" t="s">
        <v>503</v>
      </c>
      <c r="G197" s="209" t="s">
        <v>198</v>
      </c>
      <c r="H197" s="210">
        <v>2.1840000000000002</v>
      </c>
      <c r="I197" s="211"/>
      <c r="J197" s="211"/>
      <c r="K197" s="212">
        <f>ROUND(P197*H197,2)</f>
        <v>0</v>
      </c>
      <c r="L197" s="208" t="s">
        <v>173</v>
      </c>
      <c r="M197" s="37"/>
      <c r="N197" s="213" t="s">
        <v>1</v>
      </c>
      <c r="O197" s="214" t="s">
        <v>42</v>
      </c>
      <c r="P197" s="215">
        <f>I197+J197</f>
        <v>0</v>
      </c>
      <c r="Q197" s="215">
        <f>ROUND(I197*H197,2)</f>
        <v>0</v>
      </c>
      <c r="R197" s="215">
        <f>ROUND(J197*H197,2)</f>
        <v>0</v>
      </c>
      <c r="S197" s="68"/>
      <c r="T197" s="216">
        <f>S197*H197</f>
        <v>0</v>
      </c>
      <c r="U197" s="216">
        <v>0</v>
      </c>
      <c r="V197" s="216">
        <f>U197*H197</f>
        <v>0</v>
      </c>
      <c r="W197" s="216">
        <v>0</v>
      </c>
      <c r="X197" s="217">
        <f>W197*H197</f>
        <v>0</v>
      </c>
      <c r="Y197" s="32"/>
      <c r="Z197" s="32"/>
      <c r="AA197" s="32"/>
      <c r="AB197" s="32"/>
      <c r="AC197" s="32"/>
      <c r="AD197" s="32"/>
      <c r="AE197" s="32"/>
      <c r="AR197" s="218" t="s">
        <v>462</v>
      </c>
      <c r="AT197" s="218" t="s">
        <v>169</v>
      </c>
      <c r="AU197" s="218" t="s">
        <v>87</v>
      </c>
      <c r="AY197" s="16" t="s">
        <v>166</v>
      </c>
      <c r="BE197" s="219">
        <f>IF(O197="základní",K197,0)</f>
        <v>0</v>
      </c>
      <c r="BF197" s="219">
        <f>IF(O197="snížená",K197,0)</f>
        <v>0</v>
      </c>
      <c r="BG197" s="219">
        <f>IF(O197="zákl. přenesená",K197,0)</f>
        <v>0</v>
      </c>
      <c r="BH197" s="219">
        <f>IF(O197="sníž. přenesená",K197,0)</f>
        <v>0</v>
      </c>
      <c r="BI197" s="219">
        <f>IF(O197="nulová",K197,0)</f>
        <v>0</v>
      </c>
      <c r="BJ197" s="16" t="s">
        <v>87</v>
      </c>
      <c r="BK197" s="219">
        <f>ROUND(P197*H197,2)</f>
        <v>0</v>
      </c>
      <c r="BL197" s="16" t="s">
        <v>462</v>
      </c>
      <c r="BM197" s="218" t="s">
        <v>786</v>
      </c>
    </row>
    <row r="198" spans="1:65" s="2" customFormat="1" ht="117">
      <c r="A198" s="32"/>
      <c r="B198" s="33"/>
      <c r="C198" s="34"/>
      <c r="D198" s="220" t="s">
        <v>176</v>
      </c>
      <c r="E198" s="34"/>
      <c r="F198" s="221" t="s">
        <v>505</v>
      </c>
      <c r="G198" s="34"/>
      <c r="H198" s="34"/>
      <c r="I198" s="113"/>
      <c r="J198" s="113"/>
      <c r="K198" s="34"/>
      <c r="L198" s="34"/>
      <c r="M198" s="37"/>
      <c r="N198" s="222"/>
      <c r="O198" s="223"/>
      <c r="P198" s="68"/>
      <c r="Q198" s="68"/>
      <c r="R198" s="68"/>
      <c r="S198" s="68"/>
      <c r="T198" s="68"/>
      <c r="U198" s="68"/>
      <c r="V198" s="68"/>
      <c r="W198" s="68"/>
      <c r="X198" s="69"/>
      <c r="Y198" s="32"/>
      <c r="Z198" s="32"/>
      <c r="AA198" s="32"/>
      <c r="AB198" s="32"/>
      <c r="AC198" s="32"/>
      <c r="AD198" s="32"/>
      <c r="AE198" s="32"/>
      <c r="AT198" s="16" t="s">
        <v>176</v>
      </c>
      <c r="AU198" s="16" t="s">
        <v>87</v>
      </c>
    </row>
    <row r="199" spans="1:65" s="13" customFormat="1" ht="11.25">
      <c r="B199" s="224"/>
      <c r="C199" s="225"/>
      <c r="D199" s="220" t="s">
        <v>178</v>
      </c>
      <c r="E199" s="226" t="s">
        <v>1</v>
      </c>
      <c r="F199" s="227" t="s">
        <v>743</v>
      </c>
      <c r="G199" s="225"/>
      <c r="H199" s="228">
        <v>2.1840000000000002</v>
      </c>
      <c r="I199" s="229"/>
      <c r="J199" s="229"/>
      <c r="K199" s="225"/>
      <c r="L199" s="225"/>
      <c r="M199" s="230"/>
      <c r="N199" s="231"/>
      <c r="O199" s="232"/>
      <c r="P199" s="232"/>
      <c r="Q199" s="232"/>
      <c r="R199" s="232"/>
      <c r="S199" s="232"/>
      <c r="T199" s="232"/>
      <c r="U199" s="232"/>
      <c r="V199" s="232"/>
      <c r="W199" s="232"/>
      <c r="X199" s="233"/>
      <c r="AT199" s="234" t="s">
        <v>178</v>
      </c>
      <c r="AU199" s="234" t="s">
        <v>87</v>
      </c>
      <c r="AV199" s="13" t="s">
        <v>89</v>
      </c>
      <c r="AW199" s="13" t="s">
        <v>5</v>
      </c>
      <c r="AX199" s="13" t="s">
        <v>87</v>
      </c>
      <c r="AY199" s="234" t="s">
        <v>166</v>
      </c>
    </row>
    <row r="200" spans="1:65" s="2" customFormat="1" ht="24" customHeight="1">
      <c r="A200" s="32"/>
      <c r="B200" s="33"/>
      <c r="C200" s="206" t="s">
        <v>353</v>
      </c>
      <c r="D200" s="206" t="s">
        <v>169</v>
      </c>
      <c r="E200" s="207" t="s">
        <v>701</v>
      </c>
      <c r="F200" s="208" t="s">
        <v>702</v>
      </c>
      <c r="G200" s="209" t="s">
        <v>198</v>
      </c>
      <c r="H200" s="210">
        <v>13.728</v>
      </c>
      <c r="I200" s="211"/>
      <c r="J200" s="211"/>
      <c r="K200" s="212">
        <f>ROUND(P200*H200,2)</f>
        <v>0</v>
      </c>
      <c r="L200" s="208" t="s">
        <v>173</v>
      </c>
      <c r="M200" s="37"/>
      <c r="N200" s="213" t="s">
        <v>1</v>
      </c>
      <c r="O200" s="214" t="s">
        <v>42</v>
      </c>
      <c r="P200" s="215">
        <f>I200+J200</f>
        <v>0</v>
      </c>
      <c r="Q200" s="215">
        <f>ROUND(I200*H200,2)</f>
        <v>0</v>
      </c>
      <c r="R200" s="215">
        <f>ROUND(J200*H200,2)</f>
        <v>0</v>
      </c>
      <c r="S200" s="68"/>
      <c r="T200" s="216">
        <f>S200*H200</f>
        <v>0</v>
      </c>
      <c r="U200" s="216">
        <v>0</v>
      </c>
      <c r="V200" s="216">
        <f>U200*H200</f>
        <v>0</v>
      </c>
      <c r="W200" s="216">
        <v>0</v>
      </c>
      <c r="X200" s="217">
        <f>W200*H200</f>
        <v>0</v>
      </c>
      <c r="Y200" s="32"/>
      <c r="Z200" s="32"/>
      <c r="AA200" s="32"/>
      <c r="AB200" s="32"/>
      <c r="AC200" s="32"/>
      <c r="AD200" s="32"/>
      <c r="AE200" s="32"/>
      <c r="AR200" s="218" t="s">
        <v>462</v>
      </c>
      <c r="AT200" s="218" t="s">
        <v>169</v>
      </c>
      <c r="AU200" s="218" t="s">
        <v>87</v>
      </c>
      <c r="AY200" s="16" t="s">
        <v>166</v>
      </c>
      <c r="BE200" s="219">
        <f>IF(O200="základní",K200,0)</f>
        <v>0</v>
      </c>
      <c r="BF200" s="219">
        <f>IF(O200="snížená",K200,0)</f>
        <v>0</v>
      </c>
      <c r="BG200" s="219">
        <f>IF(O200="zákl. přenesená",K200,0)</f>
        <v>0</v>
      </c>
      <c r="BH200" s="219">
        <f>IF(O200="sníž. přenesená",K200,0)</f>
        <v>0</v>
      </c>
      <c r="BI200" s="219">
        <f>IF(O200="nulová",K200,0)</f>
        <v>0</v>
      </c>
      <c r="BJ200" s="16" t="s">
        <v>87</v>
      </c>
      <c r="BK200" s="219">
        <f>ROUND(P200*H200,2)</f>
        <v>0</v>
      </c>
      <c r="BL200" s="16" t="s">
        <v>462</v>
      </c>
      <c r="BM200" s="218" t="s">
        <v>787</v>
      </c>
    </row>
    <row r="201" spans="1:65" s="2" customFormat="1" ht="117">
      <c r="A201" s="32"/>
      <c r="B201" s="33"/>
      <c r="C201" s="34"/>
      <c r="D201" s="220" t="s">
        <v>176</v>
      </c>
      <c r="E201" s="34"/>
      <c r="F201" s="221" t="s">
        <v>704</v>
      </c>
      <c r="G201" s="34"/>
      <c r="H201" s="34"/>
      <c r="I201" s="113"/>
      <c r="J201" s="113"/>
      <c r="K201" s="34"/>
      <c r="L201" s="34"/>
      <c r="M201" s="37"/>
      <c r="N201" s="222"/>
      <c r="O201" s="223"/>
      <c r="P201" s="68"/>
      <c r="Q201" s="68"/>
      <c r="R201" s="68"/>
      <c r="S201" s="68"/>
      <c r="T201" s="68"/>
      <c r="U201" s="68"/>
      <c r="V201" s="68"/>
      <c r="W201" s="68"/>
      <c r="X201" s="69"/>
      <c r="Y201" s="32"/>
      <c r="Z201" s="32"/>
      <c r="AA201" s="32"/>
      <c r="AB201" s="32"/>
      <c r="AC201" s="32"/>
      <c r="AD201" s="32"/>
      <c r="AE201" s="32"/>
      <c r="AT201" s="16" t="s">
        <v>176</v>
      </c>
      <c r="AU201" s="16" t="s">
        <v>87</v>
      </c>
    </row>
    <row r="202" spans="1:65" s="13" customFormat="1" ht="11.25">
      <c r="B202" s="224"/>
      <c r="C202" s="225"/>
      <c r="D202" s="220" t="s">
        <v>178</v>
      </c>
      <c r="E202" s="226" t="s">
        <v>1</v>
      </c>
      <c r="F202" s="227" t="s">
        <v>788</v>
      </c>
      <c r="G202" s="225"/>
      <c r="H202" s="228">
        <v>13.728</v>
      </c>
      <c r="I202" s="229"/>
      <c r="J202" s="229"/>
      <c r="K202" s="225"/>
      <c r="L202" s="225"/>
      <c r="M202" s="230"/>
      <c r="N202" s="231"/>
      <c r="O202" s="232"/>
      <c r="P202" s="232"/>
      <c r="Q202" s="232"/>
      <c r="R202" s="232"/>
      <c r="S202" s="232"/>
      <c r="T202" s="232"/>
      <c r="U202" s="232"/>
      <c r="V202" s="232"/>
      <c r="W202" s="232"/>
      <c r="X202" s="233"/>
      <c r="AT202" s="234" t="s">
        <v>178</v>
      </c>
      <c r="AU202" s="234" t="s">
        <v>87</v>
      </c>
      <c r="AV202" s="13" t="s">
        <v>89</v>
      </c>
      <c r="AW202" s="13" t="s">
        <v>5</v>
      </c>
      <c r="AX202" s="13" t="s">
        <v>87</v>
      </c>
      <c r="AY202" s="234" t="s">
        <v>166</v>
      </c>
    </row>
    <row r="203" spans="1:65" s="2" customFormat="1" ht="36" customHeight="1">
      <c r="A203" s="32"/>
      <c r="B203" s="33"/>
      <c r="C203" s="206" t="s">
        <v>357</v>
      </c>
      <c r="D203" s="206" t="s">
        <v>169</v>
      </c>
      <c r="E203" s="207" t="s">
        <v>473</v>
      </c>
      <c r="F203" s="208" t="s">
        <v>474</v>
      </c>
      <c r="G203" s="209" t="s">
        <v>198</v>
      </c>
      <c r="H203" s="210">
        <v>0.87</v>
      </c>
      <c r="I203" s="211"/>
      <c r="J203" s="211"/>
      <c r="K203" s="212">
        <f>ROUND(P203*H203,2)</f>
        <v>0</v>
      </c>
      <c r="L203" s="208" t="s">
        <v>173</v>
      </c>
      <c r="M203" s="37"/>
      <c r="N203" s="213" t="s">
        <v>1</v>
      </c>
      <c r="O203" s="214" t="s">
        <v>42</v>
      </c>
      <c r="P203" s="215">
        <f>I203+J203</f>
        <v>0</v>
      </c>
      <c r="Q203" s="215">
        <f>ROUND(I203*H203,2)</f>
        <v>0</v>
      </c>
      <c r="R203" s="215">
        <f>ROUND(J203*H203,2)</f>
        <v>0</v>
      </c>
      <c r="S203" s="68"/>
      <c r="T203" s="216">
        <f>S203*H203</f>
        <v>0</v>
      </c>
      <c r="U203" s="216">
        <v>0</v>
      </c>
      <c r="V203" s="216">
        <f>U203*H203</f>
        <v>0</v>
      </c>
      <c r="W203" s="216">
        <v>0</v>
      </c>
      <c r="X203" s="217">
        <f>W203*H203</f>
        <v>0</v>
      </c>
      <c r="Y203" s="32"/>
      <c r="Z203" s="32"/>
      <c r="AA203" s="32"/>
      <c r="AB203" s="32"/>
      <c r="AC203" s="32"/>
      <c r="AD203" s="32"/>
      <c r="AE203" s="32"/>
      <c r="AR203" s="218" t="s">
        <v>462</v>
      </c>
      <c r="AT203" s="218" t="s">
        <v>169</v>
      </c>
      <c r="AU203" s="218" t="s">
        <v>87</v>
      </c>
      <c r="AY203" s="16" t="s">
        <v>166</v>
      </c>
      <c r="BE203" s="219">
        <f>IF(O203="základní",K203,0)</f>
        <v>0</v>
      </c>
      <c r="BF203" s="219">
        <f>IF(O203="snížená",K203,0)</f>
        <v>0</v>
      </c>
      <c r="BG203" s="219">
        <f>IF(O203="zákl. přenesená",K203,0)</f>
        <v>0</v>
      </c>
      <c r="BH203" s="219">
        <f>IF(O203="sníž. přenesená",K203,0)</f>
        <v>0</v>
      </c>
      <c r="BI203" s="219">
        <f>IF(O203="nulová",K203,0)</f>
        <v>0</v>
      </c>
      <c r="BJ203" s="16" t="s">
        <v>87</v>
      </c>
      <c r="BK203" s="219">
        <f>ROUND(P203*H203,2)</f>
        <v>0</v>
      </c>
      <c r="BL203" s="16" t="s">
        <v>462</v>
      </c>
      <c r="BM203" s="218" t="s">
        <v>789</v>
      </c>
    </row>
    <row r="204" spans="1:65" s="2" customFormat="1" ht="117">
      <c r="A204" s="32"/>
      <c r="B204" s="33"/>
      <c r="C204" s="34"/>
      <c r="D204" s="220" t="s">
        <v>176</v>
      </c>
      <c r="E204" s="34"/>
      <c r="F204" s="221" t="s">
        <v>476</v>
      </c>
      <c r="G204" s="34"/>
      <c r="H204" s="34"/>
      <c r="I204" s="113"/>
      <c r="J204" s="113"/>
      <c r="K204" s="34"/>
      <c r="L204" s="34"/>
      <c r="M204" s="37"/>
      <c r="N204" s="222"/>
      <c r="O204" s="223"/>
      <c r="P204" s="68"/>
      <c r="Q204" s="68"/>
      <c r="R204" s="68"/>
      <c r="S204" s="68"/>
      <c r="T204" s="68"/>
      <c r="U204" s="68"/>
      <c r="V204" s="68"/>
      <c r="W204" s="68"/>
      <c r="X204" s="69"/>
      <c r="Y204" s="32"/>
      <c r="Z204" s="32"/>
      <c r="AA204" s="32"/>
      <c r="AB204" s="32"/>
      <c r="AC204" s="32"/>
      <c r="AD204" s="32"/>
      <c r="AE204" s="32"/>
      <c r="AT204" s="16" t="s">
        <v>176</v>
      </c>
      <c r="AU204" s="16" t="s">
        <v>87</v>
      </c>
    </row>
    <row r="205" spans="1:65" s="13" customFormat="1" ht="11.25">
      <c r="B205" s="224"/>
      <c r="C205" s="225"/>
      <c r="D205" s="220" t="s">
        <v>178</v>
      </c>
      <c r="E205" s="226" t="s">
        <v>1</v>
      </c>
      <c r="F205" s="227" t="s">
        <v>790</v>
      </c>
      <c r="G205" s="225"/>
      <c r="H205" s="228">
        <v>0.87</v>
      </c>
      <c r="I205" s="229"/>
      <c r="J205" s="229"/>
      <c r="K205" s="225"/>
      <c r="L205" s="225"/>
      <c r="M205" s="230"/>
      <c r="N205" s="231"/>
      <c r="O205" s="232"/>
      <c r="P205" s="232"/>
      <c r="Q205" s="232"/>
      <c r="R205" s="232"/>
      <c r="S205" s="232"/>
      <c r="T205" s="232"/>
      <c r="U205" s="232"/>
      <c r="V205" s="232"/>
      <c r="W205" s="232"/>
      <c r="X205" s="233"/>
      <c r="AT205" s="234" t="s">
        <v>178</v>
      </c>
      <c r="AU205" s="234" t="s">
        <v>87</v>
      </c>
      <c r="AV205" s="13" t="s">
        <v>89</v>
      </c>
      <c r="AW205" s="13" t="s">
        <v>5</v>
      </c>
      <c r="AX205" s="13" t="s">
        <v>87</v>
      </c>
      <c r="AY205" s="234" t="s">
        <v>166</v>
      </c>
    </row>
    <row r="206" spans="1:65" s="2" customFormat="1" ht="24" customHeight="1">
      <c r="A206" s="32"/>
      <c r="B206" s="33"/>
      <c r="C206" s="206" t="s">
        <v>361</v>
      </c>
      <c r="D206" s="206" t="s">
        <v>169</v>
      </c>
      <c r="E206" s="207" t="s">
        <v>520</v>
      </c>
      <c r="F206" s="208" t="s">
        <v>521</v>
      </c>
      <c r="G206" s="209" t="s">
        <v>193</v>
      </c>
      <c r="H206" s="210">
        <v>1</v>
      </c>
      <c r="I206" s="211"/>
      <c r="J206" s="211"/>
      <c r="K206" s="212">
        <f>ROUND(P206*H206,2)</f>
        <v>0</v>
      </c>
      <c r="L206" s="208" t="s">
        <v>173</v>
      </c>
      <c r="M206" s="37"/>
      <c r="N206" s="213" t="s">
        <v>1</v>
      </c>
      <c r="O206" s="214" t="s">
        <v>42</v>
      </c>
      <c r="P206" s="215">
        <f>I206+J206</f>
        <v>0</v>
      </c>
      <c r="Q206" s="215">
        <f>ROUND(I206*H206,2)</f>
        <v>0</v>
      </c>
      <c r="R206" s="215">
        <f>ROUND(J206*H206,2)</f>
        <v>0</v>
      </c>
      <c r="S206" s="68"/>
      <c r="T206" s="216">
        <f>S206*H206</f>
        <v>0</v>
      </c>
      <c r="U206" s="216">
        <v>0</v>
      </c>
      <c r="V206" s="216">
        <f>U206*H206</f>
        <v>0</v>
      </c>
      <c r="W206" s="216">
        <v>0</v>
      </c>
      <c r="X206" s="217">
        <f>W206*H206</f>
        <v>0</v>
      </c>
      <c r="Y206" s="32"/>
      <c r="Z206" s="32"/>
      <c r="AA206" s="32"/>
      <c r="AB206" s="32"/>
      <c r="AC206" s="32"/>
      <c r="AD206" s="32"/>
      <c r="AE206" s="32"/>
      <c r="AR206" s="218" t="s">
        <v>462</v>
      </c>
      <c r="AT206" s="218" t="s">
        <v>169</v>
      </c>
      <c r="AU206" s="218" t="s">
        <v>87</v>
      </c>
      <c r="AY206" s="16" t="s">
        <v>166</v>
      </c>
      <c r="BE206" s="219">
        <f>IF(O206="základní",K206,0)</f>
        <v>0</v>
      </c>
      <c r="BF206" s="219">
        <f>IF(O206="snížená",K206,0)</f>
        <v>0</v>
      </c>
      <c r="BG206" s="219">
        <f>IF(O206="zákl. přenesená",K206,0)</f>
        <v>0</v>
      </c>
      <c r="BH206" s="219">
        <f>IF(O206="sníž. přenesená",K206,0)</f>
        <v>0</v>
      </c>
      <c r="BI206" s="219">
        <f>IF(O206="nulová",K206,0)</f>
        <v>0</v>
      </c>
      <c r="BJ206" s="16" t="s">
        <v>87</v>
      </c>
      <c r="BK206" s="219">
        <f>ROUND(P206*H206,2)</f>
        <v>0</v>
      </c>
      <c r="BL206" s="16" t="s">
        <v>462</v>
      </c>
      <c r="BM206" s="218" t="s">
        <v>791</v>
      </c>
    </row>
    <row r="207" spans="1:65" s="2" customFormat="1" ht="58.5">
      <c r="A207" s="32"/>
      <c r="B207" s="33"/>
      <c r="C207" s="34"/>
      <c r="D207" s="220" t="s">
        <v>176</v>
      </c>
      <c r="E207" s="34"/>
      <c r="F207" s="221" t="s">
        <v>523</v>
      </c>
      <c r="G207" s="34"/>
      <c r="H207" s="34"/>
      <c r="I207" s="113"/>
      <c r="J207" s="113"/>
      <c r="K207" s="34"/>
      <c r="L207" s="34"/>
      <c r="M207" s="37"/>
      <c r="N207" s="222"/>
      <c r="O207" s="223"/>
      <c r="P207" s="68"/>
      <c r="Q207" s="68"/>
      <c r="R207" s="68"/>
      <c r="S207" s="68"/>
      <c r="T207" s="68"/>
      <c r="U207" s="68"/>
      <c r="V207" s="68"/>
      <c r="W207" s="68"/>
      <c r="X207" s="69"/>
      <c r="Y207" s="32"/>
      <c r="Z207" s="32"/>
      <c r="AA207" s="32"/>
      <c r="AB207" s="32"/>
      <c r="AC207" s="32"/>
      <c r="AD207" s="32"/>
      <c r="AE207" s="32"/>
      <c r="AT207" s="16" t="s">
        <v>176</v>
      </c>
      <c r="AU207" s="16" t="s">
        <v>87</v>
      </c>
    </row>
    <row r="208" spans="1:65" s="13" customFormat="1" ht="11.25">
      <c r="B208" s="224"/>
      <c r="C208" s="225"/>
      <c r="D208" s="220" t="s">
        <v>178</v>
      </c>
      <c r="E208" s="226" t="s">
        <v>1</v>
      </c>
      <c r="F208" s="227" t="s">
        <v>623</v>
      </c>
      <c r="G208" s="225"/>
      <c r="H208" s="228">
        <v>1</v>
      </c>
      <c r="I208" s="229"/>
      <c r="J208" s="229"/>
      <c r="K208" s="225"/>
      <c r="L208" s="225"/>
      <c r="M208" s="230"/>
      <c r="N208" s="256"/>
      <c r="O208" s="257"/>
      <c r="P208" s="257"/>
      <c r="Q208" s="257"/>
      <c r="R208" s="257"/>
      <c r="S208" s="257"/>
      <c r="T208" s="257"/>
      <c r="U208" s="257"/>
      <c r="V208" s="257"/>
      <c r="W208" s="257"/>
      <c r="X208" s="258"/>
      <c r="AT208" s="234" t="s">
        <v>178</v>
      </c>
      <c r="AU208" s="234" t="s">
        <v>87</v>
      </c>
      <c r="AV208" s="13" t="s">
        <v>89</v>
      </c>
      <c r="AW208" s="13" t="s">
        <v>5</v>
      </c>
      <c r="AX208" s="13" t="s">
        <v>87</v>
      </c>
      <c r="AY208" s="234" t="s">
        <v>166</v>
      </c>
    </row>
    <row r="209" spans="1:31" s="2" customFormat="1" ht="6.95" customHeight="1">
      <c r="A209" s="32"/>
      <c r="B209" s="52"/>
      <c r="C209" s="53"/>
      <c r="D209" s="53"/>
      <c r="E209" s="53"/>
      <c r="F209" s="53"/>
      <c r="G209" s="53"/>
      <c r="H209" s="53"/>
      <c r="I209" s="151"/>
      <c r="J209" s="151"/>
      <c r="K209" s="53"/>
      <c r="L209" s="53"/>
      <c r="M209" s="37"/>
      <c r="N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sheetProtection algorithmName="SHA-512" hashValue="7iqscxk+qBO6/HQF2f35h+JDpP503165ovtBHSR6lpMqWM4f0isO6Uy5s5ZiBS1+llPID48KlShjqZE/xvpPYw==" saltValue="yrt0BUlNln/fmBNa87xf6qu5E/WdS6ZuoxAxqAPclytPiU7Rj8LClXYJzewrxG/RvXPFBagm/OMfUdCOHJ7opg==" spinCount="100000" sheet="1" objects="1" scenarios="1" formatColumns="0" formatRows="0" autoFilter="0"/>
  <autoFilter ref="C118:L208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104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792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ROUND((SUM(BE119:BE209)),  2)</f>
        <v>0</v>
      </c>
      <c r="G35" s="32"/>
      <c r="H35" s="32"/>
      <c r="I35" s="130">
        <v>0.21</v>
      </c>
      <c r="J35" s="113"/>
      <c r="K35" s="124">
        <f>ROUND(((SUM(BE119:BE209))*I35),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ROUND((SUM(BF119:BF209)),  2)</f>
        <v>0</v>
      </c>
      <c r="G36" s="32"/>
      <c r="H36" s="32"/>
      <c r="I36" s="130">
        <v>0.15</v>
      </c>
      <c r="J36" s="113"/>
      <c r="K36" s="124">
        <f>ROUND(((SUM(BF119:BF209))*I36),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ROUND((SUM(BG119:BG209)),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ROUND((SUM(BH119:BH209)),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ROUND((SUM(BI119:BI209)),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06 - Oprava přejezdu P4423 km 12,034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Q184</f>
        <v>0</v>
      </c>
      <c r="J99" s="166">
        <f>R184</f>
        <v>0</v>
      </c>
      <c r="K99" s="167">
        <f>K184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06 - Oprava přejezdu P4423 km 12,034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Q120+Q184</f>
        <v>0</v>
      </c>
      <c r="R119" s="185">
        <f>R120+R184</f>
        <v>0</v>
      </c>
      <c r="S119" s="76"/>
      <c r="T119" s="186">
        <f>T120+T184</f>
        <v>0</v>
      </c>
      <c r="U119" s="76"/>
      <c r="V119" s="186">
        <f>V120+V184</f>
        <v>41.463539999999995</v>
      </c>
      <c r="W119" s="76"/>
      <c r="X119" s="187">
        <f>X120+X184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BK120+BK184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41.463539999999995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SUM(Q122:Q183)</f>
        <v>0</v>
      </c>
      <c r="R121" s="198">
        <f>SUM(R122:R183)</f>
        <v>0</v>
      </c>
      <c r="S121" s="197"/>
      <c r="T121" s="199">
        <f>SUM(T122:T183)</f>
        <v>0</v>
      </c>
      <c r="U121" s="197"/>
      <c r="V121" s="199">
        <f>SUM(V122:V183)</f>
        <v>41.463539999999995</v>
      </c>
      <c r="W121" s="197"/>
      <c r="X121" s="200">
        <f>SUM(X122:X183)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SUM(BK122:BK183)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710</v>
      </c>
      <c r="F122" s="208" t="s">
        <v>711</v>
      </c>
      <c r="G122" s="209" t="s">
        <v>182</v>
      </c>
      <c r="H122" s="210">
        <v>6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793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713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714</v>
      </c>
      <c r="G124" s="225"/>
      <c r="H124" s="228">
        <v>6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536</v>
      </c>
      <c r="F125" s="208" t="s">
        <v>537</v>
      </c>
      <c r="G125" s="209" t="s">
        <v>207</v>
      </c>
      <c r="H125" s="210">
        <v>8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794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539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716</v>
      </c>
      <c r="G127" s="225"/>
      <c r="H127" s="228">
        <v>8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634</v>
      </c>
      <c r="F128" s="208" t="s">
        <v>635</v>
      </c>
      <c r="G128" s="209" t="s">
        <v>299</v>
      </c>
      <c r="H128" s="210">
        <v>4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795</v>
      </c>
    </row>
    <row r="129" spans="1:65" s="2" customFormat="1" ht="58.5">
      <c r="A129" s="32"/>
      <c r="B129" s="33"/>
      <c r="C129" s="34"/>
      <c r="D129" s="220" t="s">
        <v>176</v>
      </c>
      <c r="E129" s="34"/>
      <c r="F129" s="221" t="s">
        <v>637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2" customFormat="1" ht="19.5">
      <c r="A130" s="32"/>
      <c r="B130" s="33"/>
      <c r="C130" s="34"/>
      <c r="D130" s="220" t="s">
        <v>556</v>
      </c>
      <c r="E130" s="34"/>
      <c r="F130" s="259" t="s">
        <v>638</v>
      </c>
      <c r="G130" s="34"/>
      <c r="H130" s="34"/>
      <c r="I130" s="113"/>
      <c r="J130" s="113"/>
      <c r="K130" s="34"/>
      <c r="L130" s="34"/>
      <c r="M130" s="37"/>
      <c r="N130" s="222"/>
      <c r="O130" s="223"/>
      <c r="P130" s="68"/>
      <c r="Q130" s="68"/>
      <c r="R130" s="68"/>
      <c r="S130" s="68"/>
      <c r="T130" s="68"/>
      <c r="U130" s="68"/>
      <c r="V130" s="68"/>
      <c r="W130" s="68"/>
      <c r="X130" s="69"/>
      <c r="Y130" s="32"/>
      <c r="Z130" s="32"/>
      <c r="AA130" s="32"/>
      <c r="AB130" s="32"/>
      <c r="AC130" s="32"/>
      <c r="AD130" s="32"/>
      <c r="AE130" s="32"/>
      <c r="AT130" s="16" t="s">
        <v>556</v>
      </c>
      <c r="AU130" s="16" t="s">
        <v>89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639</v>
      </c>
      <c r="F131" s="208" t="s">
        <v>640</v>
      </c>
      <c r="G131" s="209" t="s">
        <v>237</v>
      </c>
      <c r="H131" s="210">
        <v>1.2999999999999999E-2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641</v>
      </c>
    </row>
    <row r="132" spans="1:65" s="2" customFormat="1" ht="58.5">
      <c r="A132" s="32"/>
      <c r="B132" s="33"/>
      <c r="C132" s="34"/>
      <c r="D132" s="220" t="s">
        <v>176</v>
      </c>
      <c r="E132" s="34"/>
      <c r="F132" s="221" t="s">
        <v>642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212</v>
      </c>
      <c r="F133" s="208" t="s">
        <v>213</v>
      </c>
      <c r="G133" s="209" t="s">
        <v>207</v>
      </c>
      <c r="H133" s="210">
        <v>12.5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643</v>
      </c>
    </row>
    <row r="134" spans="1:65" s="2" customFormat="1" ht="48.75">
      <c r="A134" s="32"/>
      <c r="B134" s="33"/>
      <c r="C134" s="34"/>
      <c r="D134" s="220" t="s">
        <v>176</v>
      </c>
      <c r="E134" s="34"/>
      <c r="F134" s="221" t="s">
        <v>215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204</v>
      </c>
      <c r="D135" s="206" t="s">
        <v>169</v>
      </c>
      <c r="E135" s="207" t="s">
        <v>224</v>
      </c>
      <c r="F135" s="208" t="s">
        <v>225</v>
      </c>
      <c r="G135" s="209" t="s">
        <v>207</v>
      </c>
      <c r="H135" s="210">
        <v>12.5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644</v>
      </c>
    </row>
    <row r="136" spans="1:65" s="2" customFormat="1" ht="78">
      <c r="A136" s="32"/>
      <c r="B136" s="33"/>
      <c r="C136" s="34"/>
      <c r="D136" s="220" t="s">
        <v>176</v>
      </c>
      <c r="E136" s="34"/>
      <c r="F136" s="221" t="s">
        <v>227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211</v>
      </c>
      <c r="D137" s="206" t="s">
        <v>169</v>
      </c>
      <c r="E137" s="207" t="s">
        <v>645</v>
      </c>
      <c r="F137" s="208" t="s">
        <v>646</v>
      </c>
      <c r="G137" s="209" t="s">
        <v>237</v>
      </c>
      <c r="H137" s="210">
        <v>1.2999999999999999E-2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796</v>
      </c>
    </row>
    <row r="138" spans="1:65" s="2" customFormat="1" ht="48.75">
      <c r="A138" s="32"/>
      <c r="B138" s="33"/>
      <c r="C138" s="34"/>
      <c r="D138" s="220" t="s">
        <v>176</v>
      </c>
      <c r="E138" s="34"/>
      <c r="F138" s="221" t="s">
        <v>648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2" customFormat="1" ht="24" customHeight="1">
      <c r="A139" s="32"/>
      <c r="B139" s="33"/>
      <c r="C139" s="206" t="s">
        <v>217</v>
      </c>
      <c r="D139" s="206" t="s">
        <v>169</v>
      </c>
      <c r="E139" s="207" t="s">
        <v>552</v>
      </c>
      <c r="F139" s="208" t="s">
        <v>553</v>
      </c>
      <c r="G139" s="209" t="s">
        <v>172</v>
      </c>
      <c r="H139" s="210">
        <v>15</v>
      </c>
      <c r="I139" s="211"/>
      <c r="J139" s="211"/>
      <c r="K139" s="212">
        <f>ROUND(P139*H139,2)</f>
        <v>0</v>
      </c>
      <c r="L139" s="208" t="s">
        <v>173</v>
      </c>
      <c r="M139" s="37"/>
      <c r="N139" s="213" t="s">
        <v>1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68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2"/>
      <c r="Z139" s="32"/>
      <c r="AA139" s="32"/>
      <c r="AB139" s="32"/>
      <c r="AC139" s="32"/>
      <c r="AD139" s="32"/>
      <c r="AE139" s="32"/>
      <c r="AR139" s="218" t="s">
        <v>174</v>
      </c>
      <c r="AT139" s="218" t="s">
        <v>169</v>
      </c>
      <c r="AU139" s="218" t="s">
        <v>89</v>
      </c>
      <c r="AY139" s="16" t="s">
        <v>166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6" t="s">
        <v>87</v>
      </c>
      <c r="BK139" s="219">
        <f>ROUND(P139*H139,2)</f>
        <v>0</v>
      </c>
      <c r="BL139" s="16" t="s">
        <v>174</v>
      </c>
      <c r="BM139" s="218" t="s">
        <v>649</v>
      </c>
    </row>
    <row r="140" spans="1:65" s="2" customFormat="1" ht="58.5">
      <c r="A140" s="32"/>
      <c r="B140" s="33"/>
      <c r="C140" s="34"/>
      <c r="D140" s="220" t="s">
        <v>176</v>
      </c>
      <c r="E140" s="34"/>
      <c r="F140" s="221" t="s">
        <v>555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176</v>
      </c>
      <c r="AU140" s="16" t="s">
        <v>89</v>
      </c>
    </row>
    <row r="141" spans="1:65" s="2" customFormat="1" ht="19.5">
      <c r="A141" s="32"/>
      <c r="B141" s="33"/>
      <c r="C141" s="34"/>
      <c r="D141" s="220" t="s">
        <v>556</v>
      </c>
      <c r="E141" s="34"/>
      <c r="F141" s="259" t="s">
        <v>557</v>
      </c>
      <c r="G141" s="34"/>
      <c r="H141" s="34"/>
      <c r="I141" s="113"/>
      <c r="J141" s="113"/>
      <c r="K141" s="34"/>
      <c r="L141" s="34"/>
      <c r="M141" s="37"/>
      <c r="N141" s="222"/>
      <c r="O141" s="223"/>
      <c r="P141" s="68"/>
      <c r="Q141" s="68"/>
      <c r="R141" s="68"/>
      <c r="S141" s="68"/>
      <c r="T141" s="68"/>
      <c r="U141" s="68"/>
      <c r="V141" s="68"/>
      <c r="W141" s="68"/>
      <c r="X141" s="69"/>
      <c r="Y141" s="32"/>
      <c r="Z141" s="32"/>
      <c r="AA141" s="32"/>
      <c r="AB141" s="32"/>
      <c r="AC141" s="32"/>
      <c r="AD141" s="32"/>
      <c r="AE141" s="32"/>
      <c r="AT141" s="16" t="s">
        <v>556</v>
      </c>
      <c r="AU141" s="16" t="s">
        <v>89</v>
      </c>
    </row>
    <row r="142" spans="1:65" s="2" customFormat="1" ht="24" customHeight="1">
      <c r="A142" s="32"/>
      <c r="B142" s="33"/>
      <c r="C142" s="206" t="s">
        <v>223</v>
      </c>
      <c r="D142" s="206" t="s">
        <v>169</v>
      </c>
      <c r="E142" s="207" t="s">
        <v>650</v>
      </c>
      <c r="F142" s="208" t="s">
        <v>651</v>
      </c>
      <c r="G142" s="209" t="s">
        <v>182</v>
      </c>
      <c r="H142" s="210">
        <v>40</v>
      </c>
      <c r="I142" s="211"/>
      <c r="J142" s="211"/>
      <c r="K142" s="212">
        <f>ROUND(P142*H142,2)</f>
        <v>0</v>
      </c>
      <c r="L142" s="208" t="s">
        <v>173</v>
      </c>
      <c r="M142" s="37"/>
      <c r="N142" s="213" t="s">
        <v>1</v>
      </c>
      <c r="O142" s="214" t="s">
        <v>42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68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2"/>
      <c r="Z142" s="32"/>
      <c r="AA142" s="32"/>
      <c r="AB142" s="32"/>
      <c r="AC142" s="32"/>
      <c r="AD142" s="32"/>
      <c r="AE142" s="32"/>
      <c r="AR142" s="218" t="s">
        <v>174</v>
      </c>
      <c r="AT142" s="218" t="s">
        <v>169</v>
      </c>
      <c r="AU142" s="218" t="s">
        <v>89</v>
      </c>
      <c r="AY142" s="16" t="s">
        <v>166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6" t="s">
        <v>87</v>
      </c>
      <c r="BK142" s="219">
        <f>ROUND(P142*H142,2)</f>
        <v>0</v>
      </c>
      <c r="BL142" s="16" t="s">
        <v>174</v>
      </c>
      <c r="BM142" s="218" t="s">
        <v>652</v>
      </c>
    </row>
    <row r="143" spans="1:65" s="2" customFormat="1" ht="48.75">
      <c r="A143" s="32"/>
      <c r="B143" s="33"/>
      <c r="C143" s="34"/>
      <c r="D143" s="220" t="s">
        <v>176</v>
      </c>
      <c r="E143" s="34"/>
      <c r="F143" s="221" t="s">
        <v>653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176</v>
      </c>
      <c r="AU143" s="16" t="s">
        <v>89</v>
      </c>
    </row>
    <row r="144" spans="1:65" s="13" customFormat="1" ht="11.25">
      <c r="B144" s="224"/>
      <c r="C144" s="225"/>
      <c r="D144" s="220" t="s">
        <v>178</v>
      </c>
      <c r="E144" s="226" t="s">
        <v>1</v>
      </c>
      <c r="F144" s="227" t="s">
        <v>719</v>
      </c>
      <c r="G144" s="225"/>
      <c r="H144" s="228">
        <v>40</v>
      </c>
      <c r="I144" s="229"/>
      <c r="J144" s="229"/>
      <c r="K144" s="225"/>
      <c r="L144" s="225"/>
      <c r="M144" s="230"/>
      <c r="N144" s="231"/>
      <c r="O144" s="232"/>
      <c r="P144" s="232"/>
      <c r="Q144" s="232"/>
      <c r="R144" s="232"/>
      <c r="S144" s="232"/>
      <c r="T144" s="232"/>
      <c r="U144" s="232"/>
      <c r="V144" s="232"/>
      <c r="W144" s="232"/>
      <c r="X144" s="233"/>
      <c r="AT144" s="234" t="s">
        <v>178</v>
      </c>
      <c r="AU144" s="234" t="s">
        <v>89</v>
      </c>
      <c r="AV144" s="13" t="s">
        <v>89</v>
      </c>
      <c r="AW144" s="13" t="s">
        <v>5</v>
      </c>
      <c r="AX144" s="13" t="s">
        <v>87</v>
      </c>
      <c r="AY144" s="234" t="s">
        <v>166</v>
      </c>
    </row>
    <row r="145" spans="1:65" s="2" customFormat="1" ht="24" customHeight="1">
      <c r="A145" s="32"/>
      <c r="B145" s="33"/>
      <c r="C145" s="206" t="s">
        <v>228</v>
      </c>
      <c r="D145" s="206" t="s">
        <v>169</v>
      </c>
      <c r="E145" s="207" t="s">
        <v>655</v>
      </c>
      <c r="F145" s="208" t="s">
        <v>656</v>
      </c>
      <c r="G145" s="209" t="s">
        <v>172</v>
      </c>
      <c r="H145" s="210">
        <v>4.8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657</v>
      </c>
    </row>
    <row r="146" spans="1:65" s="2" customFormat="1" ht="39">
      <c r="A146" s="32"/>
      <c r="B146" s="33"/>
      <c r="C146" s="34"/>
      <c r="D146" s="220" t="s">
        <v>176</v>
      </c>
      <c r="E146" s="34"/>
      <c r="F146" s="221" t="s">
        <v>658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2" customFormat="1" ht="24" customHeight="1">
      <c r="A147" s="32"/>
      <c r="B147" s="33"/>
      <c r="C147" s="246" t="s">
        <v>234</v>
      </c>
      <c r="D147" s="246" t="s">
        <v>330</v>
      </c>
      <c r="E147" s="247" t="s">
        <v>331</v>
      </c>
      <c r="F147" s="248" t="s">
        <v>332</v>
      </c>
      <c r="G147" s="249" t="s">
        <v>198</v>
      </c>
      <c r="H147" s="250">
        <v>21.25</v>
      </c>
      <c r="I147" s="251"/>
      <c r="J147" s="252"/>
      <c r="K147" s="253">
        <f>ROUND(P147*H147,2)</f>
        <v>0</v>
      </c>
      <c r="L147" s="248" t="s">
        <v>173</v>
      </c>
      <c r="M147" s="254"/>
      <c r="N147" s="255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1</v>
      </c>
      <c r="V147" s="216">
        <f>U147*H147</f>
        <v>21.25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217</v>
      </c>
      <c r="AT147" s="218" t="s">
        <v>330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659</v>
      </c>
    </row>
    <row r="148" spans="1:65" s="2" customFormat="1" ht="11.25">
      <c r="A148" s="32"/>
      <c r="B148" s="33"/>
      <c r="C148" s="34"/>
      <c r="D148" s="220" t="s">
        <v>176</v>
      </c>
      <c r="E148" s="34"/>
      <c r="F148" s="221" t="s">
        <v>332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727</v>
      </c>
      <c r="G149" s="225"/>
      <c r="H149" s="228">
        <v>21.25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46" t="s">
        <v>240</v>
      </c>
      <c r="D150" s="246" t="s">
        <v>330</v>
      </c>
      <c r="E150" s="247" t="s">
        <v>580</v>
      </c>
      <c r="F150" s="248" t="s">
        <v>581</v>
      </c>
      <c r="G150" s="249" t="s">
        <v>193</v>
      </c>
      <c r="H150" s="250">
        <v>23</v>
      </c>
      <c r="I150" s="251"/>
      <c r="J150" s="252"/>
      <c r="K150" s="253">
        <f>ROUND(P150*H150,2)</f>
        <v>0</v>
      </c>
      <c r="L150" s="248" t="s">
        <v>1</v>
      </c>
      <c r="M150" s="254"/>
      <c r="N150" s="255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6.3E-2</v>
      </c>
      <c r="V150" s="216">
        <f>U150*H150</f>
        <v>1.4490000000000001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217</v>
      </c>
      <c r="AT150" s="218" t="s">
        <v>330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797</v>
      </c>
    </row>
    <row r="151" spans="1:65" s="2" customFormat="1" ht="11.25">
      <c r="A151" s="32"/>
      <c r="B151" s="33"/>
      <c r="C151" s="34"/>
      <c r="D151" s="220" t="s">
        <v>176</v>
      </c>
      <c r="E151" s="34"/>
      <c r="F151" s="221" t="s">
        <v>581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2" customFormat="1" ht="24" customHeight="1">
      <c r="A152" s="32"/>
      <c r="B152" s="33"/>
      <c r="C152" s="246" t="s">
        <v>246</v>
      </c>
      <c r="D152" s="246" t="s">
        <v>330</v>
      </c>
      <c r="E152" s="247" t="s">
        <v>417</v>
      </c>
      <c r="F152" s="248" t="s">
        <v>418</v>
      </c>
      <c r="G152" s="249" t="s">
        <v>193</v>
      </c>
      <c r="H152" s="250">
        <v>46</v>
      </c>
      <c r="I152" s="251"/>
      <c r="J152" s="252"/>
      <c r="K152" s="253">
        <f>ROUND(P152*H152,2)</f>
        <v>0</v>
      </c>
      <c r="L152" s="248" t="s">
        <v>173</v>
      </c>
      <c r="M152" s="254"/>
      <c r="N152" s="255" t="s">
        <v>1</v>
      </c>
      <c r="O152" s="214" t="s">
        <v>42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68"/>
      <c r="T152" s="216">
        <f>S152*H152</f>
        <v>0</v>
      </c>
      <c r="U152" s="216">
        <v>8.5199999999999998E-3</v>
      </c>
      <c r="V152" s="216">
        <f>U152*H152</f>
        <v>0.39191999999999999</v>
      </c>
      <c r="W152" s="216">
        <v>0</v>
      </c>
      <c r="X152" s="217">
        <f>W152*H152</f>
        <v>0</v>
      </c>
      <c r="Y152" s="32"/>
      <c r="Z152" s="32"/>
      <c r="AA152" s="32"/>
      <c r="AB152" s="32"/>
      <c r="AC152" s="32"/>
      <c r="AD152" s="32"/>
      <c r="AE152" s="32"/>
      <c r="AR152" s="218" t="s">
        <v>217</v>
      </c>
      <c r="AT152" s="218" t="s">
        <v>330</v>
      </c>
      <c r="AU152" s="218" t="s">
        <v>89</v>
      </c>
      <c r="AY152" s="16" t="s">
        <v>166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6" t="s">
        <v>87</v>
      </c>
      <c r="BK152" s="219">
        <f>ROUND(P152*H152,2)</f>
        <v>0</v>
      </c>
      <c r="BL152" s="16" t="s">
        <v>174</v>
      </c>
      <c r="BM152" s="218" t="s">
        <v>798</v>
      </c>
    </row>
    <row r="153" spans="1:65" s="2" customFormat="1" ht="11.25">
      <c r="A153" s="32"/>
      <c r="B153" s="33"/>
      <c r="C153" s="34"/>
      <c r="D153" s="220" t="s">
        <v>176</v>
      </c>
      <c r="E153" s="34"/>
      <c r="F153" s="221" t="s">
        <v>418</v>
      </c>
      <c r="G153" s="34"/>
      <c r="H153" s="34"/>
      <c r="I153" s="113"/>
      <c r="J153" s="113"/>
      <c r="K153" s="34"/>
      <c r="L153" s="34"/>
      <c r="M153" s="37"/>
      <c r="N153" s="222"/>
      <c r="O153" s="223"/>
      <c r="P153" s="68"/>
      <c r="Q153" s="68"/>
      <c r="R153" s="68"/>
      <c r="S153" s="68"/>
      <c r="T153" s="68"/>
      <c r="U153" s="68"/>
      <c r="V153" s="68"/>
      <c r="W153" s="68"/>
      <c r="X153" s="69"/>
      <c r="Y153" s="32"/>
      <c r="Z153" s="32"/>
      <c r="AA153" s="32"/>
      <c r="AB153" s="32"/>
      <c r="AC153" s="32"/>
      <c r="AD153" s="32"/>
      <c r="AE153" s="32"/>
      <c r="AT153" s="16" t="s">
        <v>176</v>
      </c>
      <c r="AU153" s="16" t="s">
        <v>89</v>
      </c>
    </row>
    <row r="154" spans="1:65" s="2" customFormat="1" ht="24" customHeight="1">
      <c r="A154" s="32"/>
      <c r="B154" s="33"/>
      <c r="C154" s="246" t="s">
        <v>251</v>
      </c>
      <c r="D154" s="246" t="s">
        <v>330</v>
      </c>
      <c r="E154" s="247" t="s">
        <v>354</v>
      </c>
      <c r="F154" s="248" t="s">
        <v>355</v>
      </c>
      <c r="G154" s="249" t="s">
        <v>193</v>
      </c>
      <c r="H154" s="250">
        <v>184</v>
      </c>
      <c r="I154" s="251"/>
      <c r="J154" s="252"/>
      <c r="K154" s="253">
        <f>ROUND(P154*H154,2)</f>
        <v>0</v>
      </c>
      <c r="L154" s="248" t="s">
        <v>173</v>
      </c>
      <c r="M154" s="254"/>
      <c r="N154" s="255" t="s">
        <v>1</v>
      </c>
      <c r="O154" s="214" t="s">
        <v>42</v>
      </c>
      <c r="P154" s="215">
        <f>I154+J154</f>
        <v>0</v>
      </c>
      <c r="Q154" s="215">
        <f>ROUND(I154*H154,2)</f>
        <v>0</v>
      </c>
      <c r="R154" s="215">
        <f>ROUND(J154*H154,2)</f>
        <v>0</v>
      </c>
      <c r="S154" s="68"/>
      <c r="T154" s="216">
        <f>S154*H154</f>
        <v>0</v>
      </c>
      <c r="U154" s="216">
        <v>5.1999999999999995E-4</v>
      </c>
      <c r="V154" s="216">
        <f>U154*H154</f>
        <v>9.5679999999999987E-2</v>
      </c>
      <c r="W154" s="216">
        <v>0</v>
      </c>
      <c r="X154" s="217">
        <f>W154*H154</f>
        <v>0</v>
      </c>
      <c r="Y154" s="32"/>
      <c r="Z154" s="32"/>
      <c r="AA154" s="32"/>
      <c r="AB154" s="32"/>
      <c r="AC154" s="32"/>
      <c r="AD154" s="32"/>
      <c r="AE154" s="32"/>
      <c r="AR154" s="218" t="s">
        <v>217</v>
      </c>
      <c r="AT154" s="218" t="s">
        <v>330</v>
      </c>
      <c r="AU154" s="218" t="s">
        <v>89</v>
      </c>
      <c r="AY154" s="16" t="s">
        <v>166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6" t="s">
        <v>87</v>
      </c>
      <c r="BK154" s="219">
        <f>ROUND(P154*H154,2)</f>
        <v>0</v>
      </c>
      <c r="BL154" s="16" t="s">
        <v>174</v>
      </c>
      <c r="BM154" s="218" t="s">
        <v>799</v>
      </c>
    </row>
    <row r="155" spans="1:65" s="2" customFormat="1" ht="11.25">
      <c r="A155" s="32"/>
      <c r="B155" s="33"/>
      <c r="C155" s="34"/>
      <c r="D155" s="220" t="s">
        <v>176</v>
      </c>
      <c r="E155" s="34"/>
      <c r="F155" s="221" t="s">
        <v>355</v>
      </c>
      <c r="G155" s="34"/>
      <c r="H155" s="34"/>
      <c r="I155" s="113"/>
      <c r="J155" s="113"/>
      <c r="K155" s="34"/>
      <c r="L155" s="34"/>
      <c r="M155" s="37"/>
      <c r="N155" s="222"/>
      <c r="O155" s="223"/>
      <c r="P155" s="68"/>
      <c r="Q155" s="68"/>
      <c r="R155" s="68"/>
      <c r="S155" s="68"/>
      <c r="T155" s="68"/>
      <c r="U155" s="68"/>
      <c r="V155" s="68"/>
      <c r="W155" s="68"/>
      <c r="X155" s="69"/>
      <c r="Y155" s="32"/>
      <c r="Z155" s="32"/>
      <c r="AA155" s="32"/>
      <c r="AB155" s="32"/>
      <c r="AC155" s="32"/>
      <c r="AD155" s="32"/>
      <c r="AE155" s="32"/>
      <c r="AT155" s="16" t="s">
        <v>176</v>
      </c>
      <c r="AU155" s="16" t="s">
        <v>89</v>
      </c>
    </row>
    <row r="156" spans="1:65" s="2" customFormat="1" ht="24" customHeight="1">
      <c r="A156" s="32"/>
      <c r="B156" s="33"/>
      <c r="C156" s="246" t="s">
        <v>9</v>
      </c>
      <c r="D156" s="246" t="s">
        <v>330</v>
      </c>
      <c r="E156" s="247" t="s">
        <v>362</v>
      </c>
      <c r="F156" s="248" t="s">
        <v>363</v>
      </c>
      <c r="G156" s="249" t="s">
        <v>193</v>
      </c>
      <c r="H156" s="250">
        <v>184</v>
      </c>
      <c r="I156" s="251"/>
      <c r="J156" s="252"/>
      <c r="K156" s="253">
        <f>ROUND(P156*H156,2)</f>
        <v>0</v>
      </c>
      <c r="L156" s="248" t="s">
        <v>173</v>
      </c>
      <c r="M156" s="254"/>
      <c r="N156" s="255" t="s">
        <v>1</v>
      </c>
      <c r="O156" s="214" t="s">
        <v>42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68"/>
      <c r="T156" s="216">
        <f>S156*H156</f>
        <v>0</v>
      </c>
      <c r="U156" s="216">
        <v>9.0000000000000006E-5</v>
      </c>
      <c r="V156" s="216">
        <f>U156*H156</f>
        <v>1.6560000000000002E-2</v>
      </c>
      <c r="W156" s="216">
        <v>0</v>
      </c>
      <c r="X156" s="217">
        <f>W156*H156</f>
        <v>0</v>
      </c>
      <c r="Y156" s="32"/>
      <c r="Z156" s="32"/>
      <c r="AA156" s="32"/>
      <c r="AB156" s="32"/>
      <c r="AC156" s="32"/>
      <c r="AD156" s="32"/>
      <c r="AE156" s="32"/>
      <c r="AR156" s="218" t="s">
        <v>217</v>
      </c>
      <c r="AT156" s="218" t="s">
        <v>330</v>
      </c>
      <c r="AU156" s="218" t="s">
        <v>89</v>
      </c>
      <c r="AY156" s="16" t="s">
        <v>166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6" t="s">
        <v>87</v>
      </c>
      <c r="BK156" s="219">
        <f>ROUND(P156*H156,2)</f>
        <v>0</v>
      </c>
      <c r="BL156" s="16" t="s">
        <v>174</v>
      </c>
      <c r="BM156" s="218" t="s">
        <v>800</v>
      </c>
    </row>
    <row r="157" spans="1:65" s="2" customFormat="1" ht="11.25">
      <c r="A157" s="32"/>
      <c r="B157" s="33"/>
      <c r="C157" s="34"/>
      <c r="D157" s="220" t="s">
        <v>176</v>
      </c>
      <c r="E157" s="34"/>
      <c r="F157" s="221" t="s">
        <v>363</v>
      </c>
      <c r="G157" s="34"/>
      <c r="H157" s="34"/>
      <c r="I157" s="113"/>
      <c r="J157" s="113"/>
      <c r="K157" s="34"/>
      <c r="L157" s="34"/>
      <c r="M157" s="37"/>
      <c r="N157" s="222"/>
      <c r="O157" s="223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176</v>
      </c>
      <c r="AU157" s="16" t="s">
        <v>89</v>
      </c>
    </row>
    <row r="158" spans="1:65" s="2" customFormat="1" ht="24" customHeight="1">
      <c r="A158" s="32"/>
      <c r="B158" s="33"/>
      <c r="C158" s="246" t="s">
        <v>260</v>
      </c>
      <c r="D158" s="246" t="s">
        <v>330</v>
      </c>
      <c r="E158" s="247" t="s">
        <v>665</v>
      </c>
      <c r="F158" s="248" t="s">
        <v>666</v>
      </c>
      <c r="G158" s="249" t="s">
        <v>193</v>
      </c>
      <c r="H158" s="250">
        <v>36</v>
      </c>
      <c r="I158" s="251"/>
      <c r="J158" s="252"/>
      <c r="K158" s="253">
        <f>ROUND(P158*H158,2)</f>
        <v>0</v>
      </c>
      <c r="L158" s="248" t="s">
        <v>173</v>
      </c>
      <c r="M158" s="254"/>
      <c r="N158" s="255" t="s">
        <v>1</v>
      </c>
      <c r="O158" s="214" t="s">
        <v>42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68"/>
      <c r="T158" s="216">
        <f>S158*H158</f>
        <v>0</v>
      </c>
      <c r="U158" s="216">
        <v>1.23E-3</v>
      </c>
      <c r="V158" s="216">
        <f>U158*H158</f>
        <v>4.428E-2</v>
      </c>
      <c r="W158" s="216">
        <v>0</v>
      </c>
      <c r="X158" s="217">
        <f>W158*H158</f>
        <v>0</v>
      </c>
      <c r="Y158" s="32"/>
      <c r="Z158" s="32"/>
      <c r="AA158" s="32"/>
      <c r="AB158" s="32"/>
      <c r="AC158" s="32"/>
      <c r="AD158" s="32"/>
      <c r="AE158" s="32"/>
      <c r="AR158" s="218" t="s">
        <v>217</v>
      </c>
      <c r="AT158" s="218" t="s">
        <v>330</v>
      </c>
      <c r="AU158" s="218" t="s">
        <v>89</v>
      </c>
      <c r="AY158" s="16" t="s">
        <v>166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6" t="s">
        <v>87</v>
      </c>
      <c r="BK158" s="219">
        <f>ROUND(P158*H158,2)</f>
        <v>0</v>
      </c>
      <c r="BL158" s="16" t="s">
        <v>174</v>
      </c>
      <c r="BM158" s="218" t="s">
        <v>801</v>
      </c>
    </row>
    <row r="159" spans="1:65" s="2" customFormat="1" ht="19.5">
      <c r="A159" s="32"/>
      <c r="B159" s="33"/>
      <c r="C159" s="34"/>
      <c r="D159" s="220" t="s">
        <v>176</v>
      </c>
      <c r="E159" s="34"/>
      <c r="F159" s="221" t="s">
        <v>666</v>
      </c>
      <c r="G159" s="34"/>
      <c r="H159" s="34"/>
      <c r="I159" s="113"/>
      <c r="J159" s="113"/>
      <c r="K159" s="34"/>
      <c r="L159" s="34"/>
      <c r="M159" s="37"/>
      <c r="N159" s="222"/>
      <c r="O159" s="223"/>
      <c r="P159" s="68"/>
      <c r="Q159" s="68"/>
      <c r="R159" s="68"/>
      <c r="S159" s="68"/>
      <c r="T159" s="68"/>
      <c r="U159" s="68"/>
      <c r="V159" s="68"/>
      <c r="W159" s="68"/>
      <c r="X159" s="69"/>
      <c r="Y159" s="32"/>
      <c r="Z159" s="32"/>
      <c r="AA159" s="32"/>
      <c r="AB159" s="32"/>
      <c r="AC159" s="32"/>
      <c r="AD159" s="32"/>
      <c r="AE159" s="32"/>
      <c r="AT159" s="16" t="s">
        <v>176</v>
      </c>
      <c r="AU159" s="16" t="s">
        <v>89</v>
      </c>
    </row>
    <row r="160" spans="1:65" s="2" customFormat="1" ht="24" customHeight="1">
      <c r="A160" s="32"/>
      <c r="B160" s="33"/>
      <c r="C160" s="246" t="s">
        <v>265</v>
      </c>
      <c r="D160" s="246" t="s">
        <v>330</v>
      </c>
      <c r="E160" s="247" t="s">
        <v>375</v>
      </c>
      <c r="F160" s="248" t="s">
        <v>376</v>
      </c>
      <c r="G160" s="249" t="s">
        <v>193</v>
      </c>
      <c r="H160" s="250">
        <v>56</v>
      </c>
      <c r="I160" s="251"/>
      <c r="J160" s="252"/>
      <c r="K160" s="253">
        <f>ROUND(P160*H160,2)</f>
        <v>0</v>
      </c>
      <c r="L160" s="248" t="s">
        <v>173</v>
      </c>
      <c r="M160" s="254"/>
      <c r="N160" s="255" t="s">
        <v>1</v>
      </c>
      <c r="O160" s="214" t="s">
        <v>42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68"/>
      <c r="T160" s="216">
        <f>S160*H160</f>
        <v>0</v>
      </c>
      <c r="U160" s="216">
        <v>1.23E-3</v>
      </c>
      <c r="V160" s="216">
        <f>U160*H160</f>
        <v>6.8879999999999997E-2</v>
      </c>
      <c r="W160" s="216">
        <v>0</v>
      </c>
      <c r="X160" s="217">
        <f>W160*H160</f>
        <v>0</v>
      </c>
      <c r="Y160" s="32"/>
      <c r="Z160" s="32"/>
      <c r="AA160" s="32"/>
      <c r="AB160" s="32"/>
      <c r="AC160" s="32"/>
      <c r="AD160" s="32"/>
      <c r="AE160" s="32"/>
      <c r="AR160" s="218" t="s">
        <v>217</v>
      </c>
      <c r="AT160" s="218" t="s">
        <v>330</v>
      </c>
      <c r="AU160" s="218" t="s">
        <v>89</v>
      </c>
      <c r="AY160" s="16" t="s">
        <v>166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6" t="s">
        <v>87</v>
      </c>
      <c r="BK160" s="219">
        <f>ROUND(P160*H160,2)</f>
        <v>0</v>
      </c>
      <c r="BL160" s="16" t="s">
        <v>174</v>
      </c>
      <c r="BM160" s="218" t="s">
        <v>802</v>
      </c>
    </row>
    <row r="161" spans="1:65" s="2" customFormat="1" ht="19.5">
      <c r="A161" s="32"/>
      <c r="B161" s="33"/>
      <c r="C161" s="34"/>
      <c r="D161" s="220" t="s">
        <v>176</v>
      </c>
      <c r="E161" s="34"/>
      <c r="F161" s="221" t="s">
        <v>376</v>
      </c>
      <c r="G161" s="34"/>
      <c r="H161" s="34"/>
      <c r="I161" s="113"/>
      <c r="J161" s="113"/>
      <c r="K161" s="34"/>
      <c r="L161" s="34"/>
      <c r="M161" s="37"/>
      <c r="N161" s="222"/>
      <c r="O161" s="223"/>
      <c r="P161" s="68"/>
      <c r="Q161" s="68"/>
      <c r="R161" s="68"/>
      <c r="S161" s="68"/>
      <c r="T161" s="68"/>
      <c r="U161" s="68"/>
      <c r="V161" s="68"/>
      <c r="W161" s="68"/>
      <c r="X161" s="69"/>
      <c r="Y161" s="32"/>
      <c r="Z161" s="32"/>
      <c r="AA161" s="32"/>
      <c r="AB161" s="32"/>
      <c r="AC161" s="32"/>
      <c r="AD161" s="32"/>
      <c r="AE161" s="32"/>
      <c r="AT161" s="16" t="s">
        <v>176</v>
      </c>
      <c r="AU161" s="16" t="s">
        <v>89</v>
      </c>
    </row>
    <row r="162" spans="1:65" s="2" customFormat="1" ht="24" customHeight="1">
      <c r="A162" s="32"/>
      <c r="B162" s="33"/>
      <c r="C162" s="246" t="s">
        <v>270</v>
      </c>
      <c r="D162" s="246" t="s">
        <v>330</v>
      </c>
      <c r="E162" s="247" t="s">
        <v>379</v>
      </c>
      <c r="F162" s="248" t="s">
        <v>380</v>
      </c>
      <c r="G162" s="249" t="s">
        <v>193</v>
      </c>
      <c r="H162" s="250">
        <v>46</v>
      </c>
      <c r="I162" s="251"/>
      <c r="J162" s="252"/>
      <c r="K162" s="253">
        <f>ROUND(P162*H162,2)</f>
        <v>0</v>
      </c>
      <c r="L162" s="248" t="s">
        <v>173</v>
      </c>
      <c r="M162" s="254"/>
      <c r="N162" s="255" t="s">
        <v>1</v>
      </c>
      <c r="O162" s="214" t="s">
        <v>42</v>
      </c>
      <c r="P162" s="215">
        <f>I162+J162</f>
        <v>0</v>
      </c>
      <c r="Q162" s="215">
        <f>ROUND(I162*H162,2)</f>
        <v>0</v>
      </c>
      <c r="R162" s="215">
        <f>ROUND(J162*H162,2)</f>
        <v>0</v>
      </c>
      <c r="S162" s="68"/>
      <c r="T162" s="216">
        <f>S162*H162</f>
        <v>0</v>
      </c>
      <c r="U162" s="216">
        <v>1.8000000000000001E-4</v>
      </c>
      <c r="V162" s="216">
        <f>U162*H162</f>
        <v>8.2800000000000009E-3</v>
      </c>
      <c r="W162" s="216">
        <v>0</v>
      </c>
      <c r="X162" s="217">
        <f>W162*H162</f>
        <v>0</v>
      </c>
      <c r="Y162" s="32"/>
      <c r="Z162" s="32"/>
      <c r="AA162" s="32"/>
      <c r="AB162" s="32"/>
      <c r="AC162" s="32"/>
      <c r="AD162" s="32"/>
      <c r="AE162" s="32"/>
      <c r="AR162" s="218" t="s">
        <v>217</v>
      </c>
      <c r="AT162" s="218" t="s">
        <v>330</v>
      </c>
      <c r="AU162" s="218" t="s">
        <v>89</v>
      </c>
      <c r="AY162" s="16" t="s">
        <v>166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6" t="s">
        <v>87</v>
      </c>
      <c r="BK162" s="219">
        <f>ROUND(P162*H162,2)</f>
        <v>0</v>
      </c>
      <c r="BL162" s="16" t="s">
        <v>174</v>
      </c>
      <c r="BM162" s="218" t="s">
        <v>803</v>
      </c>
    </row>
    <row r="163" spans="1:65" s="2" customFormat="1" ht="11.25">
      <c r="A163" s="32"/>
      <c r="B163" s="33"/>
      <c r="C163" s="34"/>
      <c r="D163" s="220" t="s">
        <v>176</v>
      </c>
      <c r="E163" s="34"/>
      <c r="F163" s="221" t="s">
        <v>380</v>
      </c>
      <c r="G163" s="34"/>
      <c r="H163" s="34"/>
      <c r="I163" s="113"/>
      <c r="J163" s="113"/>
      <c r="K163" s="34"/>
      <c r="L163" s="34"/>
      <c r="M163" s="37"/>
      <c r="N163" s="222"/>
      <c r="O163" s="223"/>
      <c r="P163" s="68"/>
      <c r="Q163" s="68"/>
      <c r="R163" s="68"/>
      <c r="S163" s="68"/>
      <c r="T163" s="68"/>
      <c r="U163" s="68"/>
      <c r="V163" s="68"/>
      <c r="W163" s="68"/>
      <c r="X163" s="69"/>
      <c r="Y163" s="32"/>
      <c r="Z163" s="32"/>
      <c r="AA163" s="32"/>
      <c r="AB163" s="32"/>
      <c r="AC163" s="32"/>
      <c r="AD163" s="32"/>
      <c r="AE163" s="32"/>
      <c r="AT163" s="16" t="s">
        <v>176</v>
      </c>
      <c r="AU163" s="16" t="s">
        <v>89</v>
      </c>
    </row>
    <row r="164" spans="1:65" s="2" customFormat="1" ht="24" customHeight="1">
      <c r="A164" s="32"/>
      <c r="B164" s="33"/>
      <c r="C164" s="246" t="s">
        <v>275</v>
      </c>
      <c r="D164" s="246" t="s">
        <v>330</v>
      </c>
      <c r="E164" s="247" t="s">
        <v>383</v>
      </c>
      <c r="F164" s="248" t="s">
        <v>384</v>
      </c>
      <c r="G164" s="249" t="s">
        <v>193</v>
      </c>
      <c r="H164" s="250">
        <v>46</v>
      </c>
      <c r="I164" s="251"/>
      <c r="J164" s="252"/>
      <c r="K164" s="253">
        <f>ROUND(P164*H164,2)</f>
        <v>0</v>
      </c>
      <c r="L164" s="248" t="s">
        <v>173</v>
      </c>
      <c r="M164" s="254"/>
      <c r="N164" s="255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9.0000000000000006E-5</v>
      </c>
      <c r="V164" s="216">
        <f>U164*H164</f>
        <v>4.1400000000000005E-3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217</v>
      </c>
      <c r="AT164" s="218" t="s">
        <v>330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804</v>
      </c>
    </row>
    <row r="165" spans="1:65" s="2" customFormat="1" ht="11.25">
      <c r="A165" s="32"/>
      <c r="B165" s="33"/>
      <c r="C165" s="34"/>
      <c r="D165" s="220" t="s">
        <v>176</v>
      </c>
      <c r="E165" s="34"/>
      <c r="F165" s="221" t="s">
        <v>384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2" customFormat="1" ht="24" customHeight="1">
      <c r="A166" s="32"/>
      <c r="B166" s="33"/>
      <c r="C166" s="246" t="s">
        <v>280</v>
      </c>
      <c r="D166" s="246" t="s">
        <v>330</v>
      </c>
      <c r="E166" s="247" t="s">
        <v>391</v>
      </c>
      <c r="F166" s="248" t="s">
        <v>392</v>
      </c>
      <c r="G166" s="249" t="s">
        <v>193</v>
      </c>
      <c r="H166" s="250">
        <v>8</v>
      </c>
      <c r="I166" s="251"/>
      <c r="J166" s="252"/>
      <c r="K166" s="253">
        <f>ROUND(P166*H166,2)</f>
        <v>0</v>
      </c>
      <c r="L166" s="248" t="s">
        <v>173</v>
      </c>
      <c r="M166" s="254"/>
      <c r="N166" s="255" t="s">
        <v>1</v>
      </c>
      <c r="O166" s="214" t="s">
        <v>42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68"/>
      <c r="T166" s="216">
        <f>S166*H166</f>
        <v>0</v>
      </c>
      <c r="U166" s="216">
        <v>1.162E-2</v>
      </c>
      <c r="V166" s="216">
        <f>U166*H166</f>
        <v>9.2960000000000001E-2</v>
      </c>
      <c r="W166" s="216">
        <v>0</v>
      </c>
      <c r="X166" s="217">
        <f>W166*H166</f>
        <v>0</v>
      </c>
      <c r="Y166" s="32"/>
      <c r="Z166" s="32"/>
      <c r="AA166" s="32"/>
      <c r="AB166" s="32"/>
      <c r="AC166" s="32"/>
      <c r="AD166" s="32"/>
      <c r="AE166" s="32"/>
      <c r="AR166" s="218" t="s">
        <v>217</v>
      </c>
      <c r="AT166" s="218" t="s">
        <v>330</v>
      </c>
      <c r="AU166" s="218" t="s">
        <v>89</v>
      </c>
      <c r="AY166" s="16" t="s">
        <v>166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6" t="s">
        <v>87</v>
      </c>
      <c r="BK166" s="219">
        <f>ROUND(P166*H166,2)</f>
        <v>0</v>
      </c>
      <c r="BL166" s="16" t="s">
        <v>174</v>
      </c>
      <c r="BM166" s="218" t="s">
        <v>805</v>
      </c>
    </row>
    <row r="167" spans="1:65" s="2" customFormat="1" ht="11.25">
      <c r="A167" s="32"/>
      <c r="B167" s="33"/>
      <c r="C167" s="34"/>
      <c r="D167" s="220" t="s">
        <v>176</v>
      </c>
      <c r="E167" s="34"/>
      <c r="F167" s="221" t="s">
        <v>392</v>
      </c>
      <c r="G167" s="34"/>
      <c r="H167" s="34"/>
      <c r="I167" s="113"/>
      <c r="J167" s="113"/>
      <c r="K167" s="34"/>
      <c r="L167" s="34"/>
      <c r="M167" s="37"/>
      <c r="N167" s="222"/>
      <c r="O167" s="223"/>
      <c r="P167" s="68"/>
      <c r="Q167" s="68"/>
      <c r="R167" s="68"/>
      <c r="S167" s="68"/>
      <c r="T167" s="68"/>
      <c r="U167" s="68"/>
      <c r="V167" s="68"/>
      <c r="W167" s="68"/>
      <c r="X167" s="69"/>
      <c r="Y167" s="32"/>
      <c r="Z167" s="32"/>
      <c r="AA167" s="32"/>
      <c r="AB167" s="32"/>
      <c r="AC167" s="32"/>
      <c r="AD167" s="32"/>
      <c r="AE167" s="32"/>
      <c r="AT167" s="16" t="s">
        <v>176</v>
      </c>
      <c r="AU167" s="16" t="s">
        <v>89</v>
      </c>
    </row>
    <row r="168" spans="1:65" s="2" customFormat="1" ht="24" customHeight="1">
      <c r="A168" s="32"/>
      <c r="B168" s="33"/>
      <c r="C168" s="246" t="s">
        <v>8</v>
      </c>
      <c r="D168" s="246" t="s">
        <v>330</v>
      </c>
      <c r="E168" s="247" t="s">
        <v>395</v>
      </c>
      <c r="F168" s="248" t="s">
        <v>396</v>
      </c>
      <c r="G168" s="249" t="s">
        <v>193</v>
      </c>
      <c r="H168" s="250">
        <v>16</v>
      </c>
      <c r="I168" s="251"/>
      <c r="J168" s="252"/>
      <c r="K168" s="253">
        <f>ROUND(P168*H168,2)</f>
        <v>0</v>
      </c>
      <c r="L168" s="248" t="s">
        <v>173</v>
      </c>
      <c r="M168" s="254"/>
      <c r="N168" s="255" t="s">
        <v>1</v>
      </c>
      <c r="O168" s="214" t="s">
        <v>42</v>
      </c>
      <c r="P168" s="215">
        <f>I168+J168</f>
        <v>0</v>
      </c>
      <c r="Q168" s="215">
        <f>ROUND(I168*H168,2)</f>
        <v>0</v>
      </c>
      <c r="R168" s="215">
        <f>ROUND(J168*H168,2)</f>
        <v>0</v>
      </c>
      <c r="S168" s="68"/>
      <c r="T168" s="216">
        <f>S168*H168</f>
        <v>0</v>
      </c>
      <c r="U168" s="216">
        <v>5.2999999999999998E-4</v>
      </c>
      <c r="V168" s="216">
        <f>U168*H168</f>
        <v>8.4799999999999997E-3</v>
      </c>
      <c r="W168" s="216">
        <v>0</v>
      </c>
      <c r="X168" s="217">
        <f>W168*H168</f>
        <v>0</v>
      </c>
      <c r="Y168" s="32"/>
      <c r="Z168" s="32"/>
      <c r="AA168" s="32"/>
      <c r="AB168" s="32"/>
      <c r="AC168" s="32"/>
      <c r="AD168" s="32"/>
      <c r="AE168" s="32"/>
      <c r="AR168" s="218" t="s">
        <v>217</v>
      </c>
      <c r="AT168" s="218" t="s">
        <v>330</v>
      </c>
      <c r="AU168" s="218" t="s">
        <v>89</v>
      </c>
      <c r="AY168" s="16" t="s">
        <v>166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6" t="s">
        <v>87</v>
      </c>
      <c r="BK168" s="219">
        <f>ROUND(P168*H168,2)</f>
        <v>0</v>
      </c>
      <c r="BL168" s="16" t="s">
        <v>174</v>
      </c>
      <c r="BM168" s="218" t="s">
        <v>806</v>
      </c>
    </row>
    <row r="169" spans="1:65" s="2" customFormat="1" ht="11.25">
      <c r="A169" s="32"/>
      <c r="B169" s="33"/>
      <c r="C169" s="34"/>
      <c r="D169" s="220" t="s">
        <v>176</v>
      </c>
      <c r="E169" s="34"/>
      <c r="F169" s="221" t="s">
        <v>396</v>
      </c>
      <c r="G169" s="34"/>
      <c r="H169" s="34"/>
      <c r="I169" s="113"/>
      <c r="J169" s="113"/>
      <c r="K169" s="34"/>
      <c r="L169" s="34"/>
      <c r="M169" s="37"/>
      <c r="N169" s="222"/>
      <c r="O169" s="223"/>
      <c r="P169" s="68"/>
      <c r="Q169" s="68"/>
      <c r="R169" s="68"/>
      <c r="S169" s="68"/>
      <c r="T169" s="68"/>
      <c r="U169" s="68"/>
      <c r="V169" s="68"/>
      <c r="W169" s="68"/>
      <c r="X169" s="69"/>
      <c r="Y169" s="32"/>
      <c r="Z169" s="32"/>
      <c r="AA169" s="32"/>
      <c r="AB169" s="32"/>
      <c r="AC169" s="32"/>
      <c r="AD169" s="32"/>
      <c r="AE169" s="32"/>
      <c r="AT169" s="16" t="s">
        <v>176</v>
      </c>
      <c r="AU169" s="16" t="s">
        <v>89</v>
      </c>
    </row>
    <row r="170" spans="1:65" s="2" customFormat="1" ht="24" customHeight="1">
      <c r="A170" s="32"/>
      <c r="B170" s="33"/>
      <c r="C170" s="246" t="s">
        <v>291</v>
      </c>
      <c r="D170" s="246" t="s">
        <v>330</v>
      </c>
      <c r="E170" s="247" t="s">
        <v>399</v>
      </c>
      <c r="F170" s="248" t="s">
        <v>400</v>
      </c>
      <c r="G170" s="249" t="s">
        <v>193</v>
      </c>
      <c r="H170" s="250">
        <v>16</v>
      </c>
      <c r="I170" s="251"/>
      <c r="J170" s="252"/>
      <c r="K170" s="253">
        <f>ROUND(P170*H170,2)</f>
        <v>0</v>
      </c>
      <c r="L170" s="248" t="s">
        <v>173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1.2E-4</v>
      </c>
      <c r="V170" s="216">
        <f>U170*H170</f>
        <v>1.92E-3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807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400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24" customHeight="1">
      <c r="A172" s="32"/>
      <c r="B172" s="33"/>
      <c r="C172" s="246" t="s">
        <v>296</v>
      </c>
      <c r="D172" s="246" t="s">
        <v>330</v>
      </c>
      <c r="E172" s="247" t="s">
        <v>362</v>
      </c>
      <c r="F172" s="248" t="s">
        <v>363</v>
      </c>
      <c r="G172" s="249" t="s">
        <v>193</v>
      </c>
      <c r="H172" s="250">
        <v>16</v>
      </c>
      <c r="I172" s="251"/>
      <c r="J172" s="252"/>
      <c r="K172" s="253">
        <f>ROUND(P172*H172,2)</f>
        <v>0</v>
      </c>
      <c r="L172" s="248" t="s">
        <v>173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9.0000000000000006E-5</v>
      </c>
      <c r="V172" s="216">
        <f>U172*H172</f>
        <v>1.4400000000000001E-3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808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363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302</v>
      </c>
      <c r="D174" s="246" t="s">
        <v>330</v>
      </c>
      <c r="E174" s="247" t="s">
        <v>675</v>
      </c>
      <c r="F174" s="248" t="s">
        <v>676</v>
      </c>
      <c r="G174" s="249" t="s">
        <v>198</v>
      </c>
      <c r="H174" s="250">
        <v>5.6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1</v>
      </c>
      <c r="V174" s="216">
        <f>U174*H174</f>
        <v>5.6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677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676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308</v>
      </c>
      <c r="D176" s="246" t="s">
        <v>330</v>
      </c>
      <c r="E176" s="247" t="s">
        <v>678</v>
      </c>
      <c r="F176" s="248" t="s">
        <v>679</v>
      </c>
      <c r="G176" s="249" t="s">
        <v>198</v>
      </c>
      <c r="H176" s="250">
        <v>5.6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1</v>
      </c>
      <c r="V176" s="216">
        <f>U176*H176</f>
        <v>5.6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680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679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314</v>
      </c>
      <c r="D178" s="246" t="s">
        <v>330</v>
      </c>
      <c r="E178" s="247" t="s">
        <v>681</v>
      </c>
      <c r="F178" s="248" t="s">
        <v>682</v>
      </c>
      <c r="G178" s="249" t="s">
        <v>198</v>
      </c>
      <c r="H178" s="250">
        <v>5.96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1</v>
      </c>
      <c r="V178" s="216">
        <f>U178*H178</f>
        <v>5.96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683</v>
      </c>
    </row>
    <row r="179" spans="1:65" s="2" customFormat="1" ht="11.25">
      <c r="A179" s="32"/>
      <c r="B179" s="33"/>
      <c r="C179" s="34"/>
      <c r="D179" s="220" t="s">
        <v>176</v>
      </c>
      <c r="E179" s="34"/>
      <c r="F179" s="221" t="s">
        <v>682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319</v>
      </c>
      <c r="D180" s="246" t="s">
        <v>330</v>
      </c>
      <c r="E180" s="247" t="s">
        <v>684</v>
      </c>
      <c r="F180" s="248" t="s">
        <v>685</v>
      </c>
      <c r="G180" s="249" t="s">
        <v>172</v>
      </c>
      <c r="H180" s="250">
        <v>10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0</v>
      </c>
      <c r="V180" s="216">
        <f>U180*H180</f>
        <v>0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686</v>
      </c>
    </row>
    <row r="181" spans="1:65" s="2" customFormat="1" ht="11.25">
      <c r="A181" s="32"/>
      <c r="B181" s="33"/>
      <c r="C181" s="34"/>
      <c r="D181" s="220" t="s">
        <v>176</v>
      </c>
      <c r="E181" s="34"/>
      <c r="F181" s="221" t="s">
        <v>685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324</v>
      </c>
      <c r="D182" s="246" t="s">
        <v>330</v>
      </c>
      <c r="E182" s="247" t="s">
        <v>687</v>
      </c>
      <c r="F182" s="248" t="s">
        <v>688</v>
      </c>
      <c r="G182" s="249" t="s">
        <v>193</v>
      </c>
      <c r="H182" s="250">
        <v>1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0.87</v>
      </c>
      <c r="V182" s="216">
        <f>U182*H182</f>
        <v>0.87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689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688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12" customFormat="1" ht="25.9" customHeight="1">
      <c r="B184" s="189"/>
      <c r="C184" s="190"/>
      <c r="D184" s="191" t="s">
        <v>78</v>
      </c>
      <c r="E184" s="192" t="s">
        <v>457</v>
      </c>
      <c r="F184" s="192" t="s">
        <v>458</v>
      </c>
      <c r="G184" s="190"/>
      <c r="H184" s="190"/>
      <c r="I184" s="193"/>
      <c r="J184" s="193"/>
      <c r="K184" s="194">
        <f>BK184</f>
        <v>0</v>
      </c>
      <c r="L184" s="190"/>
      <c r="M184" s="195"/>
      <c r="N184" s="196"/>
      <c r="O184" s="197"/>
      <c r="P184" s="197"/>
      <c r="Q184" s="198">
        <f>SUM(Q185:Q209)</f>
        <v>0</v>
      </c>
      <c r="R184" s="198">
        <f>SUM(R185:R209)</f>
        <v>0</v>
      </c>
      <c r="S184" s="197"/>
      <c r="T184" s="199">
        <f>SUM(T185:T209)</f>
        <v>0</v>
      </c>
      <c r="U184" s="197"/>
      <c r="V184" s="199">
        <f>SUM(V185:V209)</f>
        <v>0</v>
      </c>
      <c r="W184" s="197"/>
      <c r="X184" s="200">
        <f>SUM(X185:X209)</f>
        <v>0</v>
      </c>
      <c r="AR184" s="201" t="s">
        <v>174</v>
      </c>
      <c r="AT184" s="202" t="s">
        <v>78</v>
      </c>
      <c r="AU184" s="202" t="s">
        <v>79</v>
      </c>
      <c r="AY184" s="201" t="s">
        <v>166</v>
      </c>
      <c r="BK184" s="203">
        <f>SUM(BK185:BK209)</f>
        <v>0</v>
      </c>
    </row>
    <row r="185" spans="1:65" s="2" customFormat="1" ht="24" customHeight="1">
      <c r="A185" s="32"/>
      <c r="B185" s="33"/>
      <c r="C185" s="206" t="s">
        <v>329</v>
      </c>
      <c r="D185" s="206" t="s">
        <v>169</v>
      </c>
      <c r="E185" s="207" t="s">
        <v>478</v>
      </c>
      <c r="F185" s="208" t="s">
        <v>479</v>
      </c>
      <c r="G185" s="209" t="s">
        <v>198</v>
      </c>
      <c r="H185" s="210">
        <v>1.2E-2</v>
      </c>
      <c r="I185" s="211"/>
      <c r="J185" s="211"/>
      <c r="K185" s="212">
        <f>ROUND(P185*H185,2)</f>
        <v>0</v>
      </c>
      <c r="L185" s="208" t="s">
        <v>173</v>
      </c>
      <c r="M185" s="37"/>
      <c r="N185" s="213" t="s">
        <v>1</v>
      </c>
      <c r="O185" s="214" t="s">
        <v>42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68"/>
      <c r="T185" s="216">
        <f>S185*H185</f>
        <v>0</v>
      </c>
      <c r="U185" s="216">
        <v>0</v>
      </c>
      <c r="V185" s="216">
        <f>U185*H185</f>
        <v>0</v>
      </c>
      <c r="W185" s="216">
        <v>0</v>
      </c>
      <c r="X185" s="217">
        <f>W185*H185</f>
        <v>0</v>
      </c>
      <c r="Y185" s="32"/>
      <c r="Z185" s="32"/>
      <c r="AA185" s="32"/>
      <c r="AB185" s="32"/>
      <c r="AC185" s="32"/>
      <c r="AD185" s="32"/>
      <c r="AE185" s="32"/>
      <c r="AR185" s="218" t="s">
        <v>462</v>
      </c>
      <c r="AT185" s="218" t="s">
        <v>169</v>
      </c>
      <c r="AU185" s="218" t="s">
        <v>87</v>
      </c>
      <c r="AY185" s="16" t="s">
        <v>166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6" t="s">
        <v>87</v>
      </c>
      <c r="BK185" s="219">
        <f>ROUND(P185*H185,2)</f>
        <v>0</v>
      </c>
      <c r="BL185" s="16" t="s">
        <v>462</v>
      </c>
      <c r="BM185" s="218" t="s">
        <v>809</v>
      </c>
    </row>
    <row r="186" spans="1:65" s="2" customFormat="1" ht="48.75">
      <c r="A186" s="32"/>
      <c r="B186" s="33"/>
      <c r="C186" s="34"/>
      <c r="D186" s="220" t="s">
        <v>176</v>
      </c>
      <c r="E186" s="34"/>
      <c r="F186" s="221" t="s">
        <v>481</v>
      </c>
      <c r="G186" s="34"/>
      <c r="H186" s="34"/>
      <c r="I186" s="113"/>
      <c r="J186" s="113"/>
      <c r="K186" s="34"/>
      <c r="L186" s="34"/>
      <c r="M186" s="37"/>
      <c r="N186" s="222"/>
      <c r="O186" s="223"/>
      <c r="P186" s="68"/>
      <c r="Q186" s="68"/>
      <c r="R186" s="68"/>
      <c r="S186" s="68"/>
      <c r="T186" s="68"/>
      <c r="U186" s="68"/>
      <c r="V186" s="68"/>
      <c r="W186" s="68"/>
      <c r="X186" s="69"/>
      <c r="Y186" s="32"/>
      <c r="Z186" s="32"/>
      <c r="AA186" s="32"/>
      <c r="AB186" s="32"/>
      <c r="AC186" s="32"/>
      <c r="AD186" s="32"/>
      <c r="AE186" s="32"/>
      <c r="AT186" s="16" t="s">
        <v>176</v>
      </c>
      <c r="AU186" s="16" t="s">
        <v>87</v>
      </c>
    </row>
    <row r="187" spans="1:65" s="2" customFormat="1" ht="24" customHeight="1">
      <c r="A187" s="32"/>
      <c r="B187" s="33"/>
      <c r="C187" s="206" t="s">
        <v>335</v>
      </c>
      <c r="D187" s="206" t="s">
        <v>169</v>
      </c>
      <c r="E187" s="207" t="s">
        <v>599</v>
      </c>
      <c r="F187" s="208" t="s">
        <v>600</v>
      </c>
      <c r="G187" s="209" t="s">
        <v>198</v>
      </c>
      <c r="H187" s="210">
        <v>38.5</v>
      </c>
      <c r="I187" s="211"/>
      <c r="J187" s="211"/>
      <c r="K187" s="212">
        <f>ROUND(P187*H187,2)</f>
        <v>0</v>
      </c>
      <c r="L187" s="208" t="s">
        <v>173</v>
      </c>
      <c r="M187" s="37"/>
      <c r="N187" s="213" t="s">
        <v>1</v>
      </c>
      <c r="O187" s="214" t="s">
        <v>42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68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2"/>
      <c r="Z187" s="32"/>
      <c r="AA187" s="32"/>
      <c r="AB187" s="32"/>
      <c r="AC187" s="32"/>
      <c r="AD187" s="32"/>
      <c r="AE187" s="32"/>
      <c r="AR187" s="218" t="s">
        <v>462</v>
      </c>
      <c r="AT187" s="218" t="s">
        <v>169</v>
      </c>
      <c r="AU187" s="218" t="s">
        <v>87</v>
      </c>
      <c r="AY187" s="16" t="s">
        <v>166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6" t="s">
        <v>87</v>
      </c>
      <c r="BK187" s="219">
        <f>ROUND(P187*H187,2)</f>
        <v>0</v>
      </c>
      <c r="BL187" s="16" t="s">
        <v>462</v>
      </c>
      <c r="BM187" s="218" t="s">
        <v>810</v>
      </c>
    </row>
    <row r="188" spans="1:65" s="2" customFormat="1" ht="58.5">
      <c r="A188" s="32"/>
      <c r="B188" s="33"/>
      <c r="C188" s="34"/>
      <c r="D188" s="220" t="s">
        <v>176</v>
      </c>
      <c r="E188" s="34"/>
      <c r="F188" s="221" t="s">
        <v>602</v>
      </c>
      <c r="G188" s="34"/>
      <c r="H188" s="34"/>
      <c r="I188" s="113"/>
      <c r="J188" s="113"/>
      <c r="K188" s="34"/>
      <c r="L188" s="34"/>
      <c r="M188" s="37"/>
      <c r="N188" s="222"/>
      <c r="O188" s="223"/>
      <c r="P188" s="68"/>
      <c r="Q188" s="68"/>
      <c r="R188" s="68"/>
      <c r="S188" s="68"/>
      <c r="T188" s="68"/>
      <c r="U188" s="68"/>
      <c r="V188" s="68"/>
      <c r="W188" s="68"/>
      <c r="X188" s="69"/>
      <c r="Y188" s="32"/>
      <c r="Z188" s="32"/>
      <c r="AA188" s="32"/>
      <c r="AB188" s="32"/>
      <c r="AC188" s="32"/>
      <c r="AD188" s="32"/>
      <c r="AE188" s="32"/>
      <c r="AT188" s="16" t="s">
        <v>176</v>
      </c>
      <c r="AU188" s="16" t="s">
        <v>87</v>
      </c>
    </row>
    <row r="189" spans="1:65" s="13" customFormat="1" ht="11.25">
      <c r="B189" s="224"/>
      <c r="C189" s="225"/>
      <c r="D189" s="220" t="s">
        <v>178</v>
      </c>
      <c r="E189" s="226" t="s">
        <v>1</v>
      </c>
      <c r="F189" s="227" t="s">
        <v>739</v>
      </c>
      <c r="G189" s="225"/>
      <c r="H189" s="228">
        <v>22.5</v>
      </c>
      <c r="I189" s="229"/>
      <c r="J189" s="229"/>
      <c r="K189" s="225"/>
      <c r="L189" s="225"/>
      <c r="M189" s="230"/>
      <c r="N189" s="231"/>
      <c r="O189" s="232"/>
      <c r="P189" s="232"/>
      <c r="Q189" s="232"/>
      <c r="R189" s="232"/>
      <c r="S189" s="232"/>
      <c r="T189" s="232"/>
      <c r="U189" s="232"/>
      <c r="V189" s="232"/>
      <c r="W189" s="232"/>
      <c r="X189" s="233"/>
      <c r="AT189" s="234" t="s">
        <v>178</v>
      </c>
      <c r="AU189" s="234" t="s">
        <v>87</v>
      </c>
      <c r="AV189" s="13" t="s">
        <v>89</v>
      </c>
      <c r="AW189" s="13" t="s">
        <v>5</v>
      </c>
      <c r="AX189" s="13" t="s">
        <v>79</v>
      </c>
      <c r="AY189" s="234" t="s">
        <v>166</v>
      </c>
    </row>
    <row r="190" spans="1:65" s="13" customFormat="1" ht="11.25">
      <c r="B190" s="224"/>
      <c r="C190" s="225"/>
      <c r="D190" s="220" t="s">
        <v>178</v>
      </c>
      <c r="E190" s="226" t="s">
        <v>1</v>
      </c>
      <c r="F190" s="227" t="s">
        <v>811</v>
      </c>
      <c r="G190" s="225"/>
      <c r="H190" s="228">
        <v>16</v>
      </c>
      <c r="I190" s="229"/>
      <c r="J190" s="229"/>
      <c r="K190" s="225"/>
      <c r="L190" s="225"/>
      <c r="M190" s="230"/>
      <c r="N190" s="231"/>
      <c r="O190" s="232"/>
      <c r="P190" s="232"/>
      <c r="Q190" s="232"/>
      <c r="R190" s="232"/>
      <c r="S190" s="232"/>
      <c r="T190" s="232"/>
      <c r="U190" s="232"/>
      <c r="V190" s="232"/>
      <c r="W190" s="232"/>
      <c r="X190" s="233"/>
      <c r="AT190" s="234" t="s">
        <v>178</v>
      </c>
      <c r="AU190" s="234" t="s">
        <v>87</v>
      </c>
      <c r="AV190" s="13" t="s">
        <v>89</v>
      </c>
      <c r="AW190" s="13" t="s">
        <v>5</v>
      </c>
      <c r="AX190" s="13" t="s">
        <v>79</v>
      </c>
      <c r="AY190" s="234" t="s">
        <v>166</v>
      </c>
    </row>
    <row r="191" spans="1:65" s="14" customFormat="1" ht="11.25">
      <c r="B191" s="235"/>
      <c r="C191" s="236"/>
      <c r="D191" s="220" t="s">
        <v>178</v>
      </c>
      <c r="E191" s="237" t="s">
        <v>1</v>
      </c>
      <c r="F191" s="238" t="s">
        <v>203</v>
      </c>
      <c r="G191" s="236"/>
      <c r="H191" s="239">
        <v>38.5</v>
      </c>
      <c r="I191" s="240"/>
      <c r="J191" s="240"/>
      <c r="K191" s="236"/>
      <c r="L191" s="236"/>
      <c r="M191" s="241"/>
      <c r="N191" s="242"/>
      <c r="O191" s="243"/>
      <c r="P191" s="243"/>
      <c r="Q191" s="243"/>
      <c r="R191" s="243"/>
      <c r="S191" s="243"/>
      <c r="T191" s="243"/>
      <c r="U191" s="243"/>
      <c r="V191" s="243"/>
      <c r="W191" s="243"/>
      <c r="X191" s="244"/>
      <c r="AT191" s="245" t="s">
        <v>178</v>
      </c>
      <c r="AU191" s="245" t="s">
        <v>87</v>
      </c>
      <c r="AV191" s="14" t="s">
        <v>174</v>
      </c>
      <c r="AW191" s="14" t="s">
        <v>5</v>
      </c>
      <c r="AX191" s="14" t="s">
        <v>87</v>
      </c>
      <c r="AY191" s="245" t="s">
        <v>166</v>
      </c>
    </row>
    <row r="192" spans="1:65" s="2" customFormat="1" ht="24" customHeight="1">
      <c r="A192" s="32"/>
      <c r="B192" s="33"/>
      <c r="C192" s="206" t="s">
        <v>340</v>
      </c>
      <c r="D192" s="206" t="s">
        <v>169</v>
      </c>
      <c r="E192" s="207" t="s">
        <v>610</v>
      </c>
      <c r="F192" s="208" t="s">
        <v>611</v>
      </c>
      <c r="G192" s="209" t="s">
        <v>198</v>
      </c>
      <c r="H192" s="210">
        <v>38.512</v>
      </c>
      <c r="I192" s="211"/>
      <c r="J192" s="211"/>
      <c r="K192" s="212">
        <f>ROUND(P192*H192,2)</f>
        <v>0</v>
      </c>
      <c r="L192" s="208" t="s">
        <v>173</v>
      </c>
      <c r="M192" s="37"/>
      <c r="N192" s="213" t="s">
        <v>1</v>
      </c>
      <c r="O192" s="214" t="s">
        <v>42</v>
      </c>
      <c r="P192" s="215">
        <f>I192+J192</f>
        <v>0</v>
      </c>
      <c r="Q192" s="215">
        <f>ROUND(I192*H192,2)</f>
        <v>0</v>
      </c>
      <c r="R192" s="215">
        <f>ROUND(J192*H192,2)</f>
        <v>0</v>
      </c>
      <c r="S192" s="68"/>
      <c r="T192" s="216">
        <f>S192*H192</f>
        <v>0</v>
      </c>
      <c r="U192" s="216">
        <v>0</v>
      </c>
      <c r="V192" s="216">
        <f>U192*H192</f>
        <v>0</v>
      </c>
      <c r="W192" s="216">
        <v>0</v>
      </c>
      <c r="X192" s="217">
        <f>W192*H192</f>
        <v>0</v>
      </c>
      <c r="Y192" s="32"/>
      <c r="Z192" s="32"/>
      <c r="AA192" s="32"/>
      <c r="AB192" s="32"/>
      <c r="AC192" s="32"/>
      <c r="AD192" s="32"/>
      <c r="AE192" s="32"/>
      <c r="AR192" s="218" t="s">
        <v>462</v>
      </c>
      <c r="AT192" s="218" t="s">
        <v>169</v>
      </c>
      <c r="AU192" s="218" t="s">
        <v>87</v>
      </c>
      <c r="AY192" s="16" t="s">
        <v>166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6" t="s">
        <v>87</v>
      </c>
      <c r="BK192" s="219">
        <f>ROUND(P192*H192,2)</f>
        <v>0</v>
      </c>
      <c r="BL192" s="16" t="s">
        <v>462</v>
      </c>
      <c r="BM192" s="218" t="s">
        <v>812</v>
      </c>
    </row>
    <row r="193" spans="1:65" s="2" customFormat="1" ht="117">
      <c r="A193" s="32"/>
      <c r="B193" s="33"/>
      <c r="C193" s="34"/>
      <c r="D193" s="220" t="s">
        <v>176</v>
      </c>
      <c r="E193" s="34"/>
      <c r="F193" s="221" t="s">
        <v>613</v>
      </c>
      <c r="G193" s="34"/>
      <c r="H193" s="34"/>
      <c r="I193" s="113"/>
      <c r="J193" s="113"/>
      <c r="K193" s="34"/>
      <c r="L193" s="34"/>
      <c r="M193" s="37"/>
      <c r="N193" s="222"/>
      <c r="O193" s="223"/>
      <c r="P193" s="68"/>
      <c r="Q193" s="68"/>
      <c r="R193" s="68"/>
      <c r="S193" s="68"/>
      <c r="T193" s="68"/>
      <c r="U193" s="68"/>
      <c r="V193" s="68"/>
      <c r="W193" s="68"/>
      <c r="X193" s="69"/>
      <c r="Y193" s="32"/>
      <c r="Z193" s="32"/>
      <c r="AA193" s="32"/>
      <c r="AB193" s="32"/>
      <c r="AC193" s="32"/>
      <c r="AD193" s="32"/>
      <c r="AE193" s="32"/>
      <c r="AT193" s="16" t="s">
        <v>176</v>
      </c>
      <c r="AU193" s="16" t="s">
        <v>87</v>
      </c>
    </row>
    <row r="194" spans="1:65" s="13" customFormat="1" ht="22.5">
      <c r="B194" s="224"/>
      <c r="C194" s="225"/>
      <c r="D194" s="220" t="s">
        <v>178</v>
      </c>
      <c r="E194" s="226" t="s">
        <v>1</v>
      </c>
      <c r="F194" s="227" t="s">
        <v>813</v>
      </c>
      <c r="G194" s="225"/>
      <c r="H194" s="228">
        <v>38.512</v>
      </c>
      <c r="I194" s="229"/>
      <c r="J194" s="229"/>
      <c r="K194" s="225"/>
      <c r="L194" s="225"/>
      <c r="M194" s="230"/>
      <c r="N194" s="231"/>
      <c r="O194" s="232"/>
      <c r="P194" s="232"/>
      <c r="Q194" s="232"/>
      <c r="R194" s="232"/>
      <c r="S194" s="232"/>
      <c r="T194" s="232"/>
      <c r="U194" s="232"/>
      <c r="V194" s="232"/>
      <c r="W194" s="232"/>
      <c r="X194" s="233"/>
      <c r="AT194" s="234" t="s">
        <v>178</v>
      </c>
      <c r="AU194" s="234" t="s">
        <v>87</v>
      </c>
      <c r="AV194" s="13" t="s">
        <v>89</v>
      </c>
      <c r="AW194" s="13" t="s">
        <v>5</v>
      </c>
      <c r="AX194" s="13" t="s">
        <v>87</v>
      </c>
      <c r="AY194" s="234" t="s">
        <v>166</v>
      </c>
    </row>
    <row r="195" spans="1:65" s="2" customFormat="1" ht="24" customHeight="1">
      <c r="A195" s="32"/>
      <c r="B195" s="33"/>
      <c r="C195" s="206" t="s">
        <v>345</v>
      </c>
      <c r="D195" s="206" t="s">
        <v>169</v>
      </c>
      <c r="E195" s="207" t="s">
        <v>496</v>
      </c>
      <c r="F195" s="208" t="s">
        <v>497</v>
      </c>
      <c r="G195" s="209" t="s">
        <v>198</v>
      </c>
      <c r="H195" s="210">
        <v>21.25</v>
      </c>
      <c r="I195" s="211"/>
      <c r="J195" s="211"/>
      <c r="K195" s="212">
        <f>ROUND(P195*H195,2)</f>
        <v>0</v>
      </c>
      <c r="L195" s="208" t="s">
        <v>173</v>
      </c>
      <c r="M195" s="37"/>
      <c r="N195" s="213" t="s">
        <v>1</v>
      </c>
      <c r="O195" s="214" t="s">
        <v>42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68"/>
      <c r="T195" s="216">
        <f>S195*H195</f>
        <v>0</v>
      </c>
      <c r="U195" s="216">
        <v>0</v>
      </c>
      <c r="V195" s="216">
        <f>U195*H195</f>
        <v>0</v>
      </c>
      <c r="W195" s="216">
        <v>0</v>
      </c>
      <c r="X195" s="217">
        <f>W195*H195</f>
        <v>0</v>
      </c>
      <c r="Y195" s="32"/>
      <c r="Z195" s="32"/>
      <c r="AA195" s="32"/>
      <c r="AB195" s="32"/>
      <c r="AC195" s="32"/>
      <c r="AD195" s="32"/>
      <c r="AE195" s="32"/>
      <c r="AR195" s="218" t="s">
        <v>462</v>
      </c>
      <c r="AT195" s="218" t="s">
        <v>169</v>
      </c>
      <c r="AU195" s="218" t="s">
        <v>87</v>
      </c>
      <c r="AY195" s="16" t="s">
        <v>166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6" t="s">
        <v>87</v>
      </c>
      <c r="BK195" s="219">
        <f>ROUND(P195*H195,2)</f>
        <v>0</v>
      </c>
      <c r="BL195" s="16" t="s">
        <v>462</v>
      </c>
      <c r="BM195" s="218" t="s">
        <v>814</v>
      </c>
    </row>
    <row r="196" spans="1:65" s="2" customFormat="1" ht="117">
      <c r="A196" s="32"/>
      <c r="B196" s="33"/>
      <c r="C196" s="34"/>
      <c r="D196" s="220" t="s">
        <v>176</v>
      </c>
      <c r="E196" s="34"/>
      <c r="F196" s="221" t="s">
        <v>499</v>
      </c>
      <c r="G196" s="34"/>
      <c r="H196" s="34"/>
      <c r="I196" s="113"/>
      <c r="J196" s="113"/>
      <c r="K196" s="34"/>
      <c r="L196" s="34"/>
      <c r="M196" s="37"/>
      <c r="N196" s="222"/>
      <c r="O196" s="223"/>
      <c r="P196" s="68"/>
      <c r="Q196" s="68"/>
      <c r="R196" s="68"/>
      <c r="S196" s="68"/>
      <c r="T196" s="68"/>
      <c r="U196" s="68"/>
      <c r="V196" s="68"/>
      <c r="W196" s="68"/>
      <c r="X196" s="69"/>
      <c r="Y196" s="32"/>
      <c r="Z196" s="32"/>
      <c r="AA196" s="32"/>
      <c r="AB196" s="32"/>
      <c r="AC196" s="32"/>
      <c r="AD196" s="32"/>
      <c r="AE196" s="32"/>
      <c r="AT196" s="16" t="s">
        <v>176</v>
      </c>
      <c r="AU196" s="16" t="s">
        <v>87</v>
      </c>
    </row>
    <row r="197" spans="1:65" s="13" customFormat="1" ht="11.25">
      <c r="B197" s="224"/>
      <c r="C197" s="225"/>
      <c r="D197" s="220" t="s">
        <v>178</v>
      </c>
      <c r="E197" s="226" t="s">
        <v>1</v>
      </c>
      <c r="F197" s="227" t="s">
        <v>742</v>
      </c>
      <c r="G197" s="225"/>
      <c r="H197" s="228">
        <v>21.25</v>
      </c>
      <c r="I197" s="229"/>
      <c r="J197" s="229"/>
      <c r="K197" s="225"/>
      <c r="L197" s="225"/>
      <c r="M197" s="230"/>
      <c r="N197" s="231"/>
      <c r="O197" s="232"/>
      <c r="P197" s="232"/>
      <c r="Q197" s="232"/>
      <c r="R197" s="232"/>
      <c r="S197" s="232"/>
      <c r="T197" s="232"/>
      <c r="U197" s="232"/>
      <c r="V197" s="232"/>
      <c r="W197" s="232"/>
      <c r="X197" s="233"/>
      <c r="AT197" s="234" t="s">
        <v>178</v>
      </c>
      <c r="AU197" s="234" t="s">
        <v>87</v>
      </c>
      <c r="AV197" s="13" t="s">
        <v>89</v>
      </c>
      <c r="AW197" s="13" t="s">
        <v>5</v>
      </c>
      <c r="AX197" s="13" t="s">
        <v>87</v>
      </c>
      <c r="AY197" s="234" t="s">
        <v>166</v>
      </c>
    </row>
    <row r="198" spans="1:65" s="2" customFormat="1" ht="36" customHeight="1">
      <c r="A198" s="32"/>
      <c r="B198" s="33"/>
      <c r="C198" s="206" t="s">
        <v>349</v>
      </c>
      <c r="D198" s="206" t="s">
        <v>169</v>
      </c>
      <c r="E198" s="207" t="s">
        <v>502</v>
      </c>
      <c r="F198" s="208" t="s">
        <v>503</v>
      </c>
      <c r="G198" s="209" t="s">
        <v>198</v>
      </c>
      <c r="H198" s="210">
        <v>2.1840000000000002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815</v>
      </c>
    </row>
    <row r="199" spans="1:65" s="2" customFormat="1" ht="117">
      <c r="A199" s="32"/>
      <c r="B199" s="33"/>
      <c r="C199" s="34"/>
      <c r="D199" s="220" t="s">
        <v>176</v>
      </c>
      <c r="E199" s="34"/>
      <c r="F199" s="221" t="s">
        <v>505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743</v>
      </c>
      <c r="G200" s="225"/>
      <c r="H200" s="228">
        <v>2.1840000000000002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24" customHeight="1">
      <c r="A201" s="32"/>
      <c r="B201" s="33"/>
      <c r="C201" s="206" t="s">
        <v>353</v>
      </c>
      <c r="D201" s="206" t="s">
        <v>169</v>
      </c>
      <c r="E201" s="207" t="s">
        <v>701</v>
      </c>
      <c r="F201" s="208" t="s">
        <v>702</v>
      </c>
      <c r="G201" s="209" t="s">
        <v>198</v>
      </c>
      <c r="H201" s="210">
        <v>17.16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816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704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744</v>
      </c>
      <c r="G203" s="225"/>
      <c r="H203" s="228">
        <v>17.16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36" customHeight="1">
      <c r="A204" s="32"/>
      <c r="B204" s="33"/>
      <c r="C204" s="206" t="s">
        <v>357</v>
      </c>
      <c r="D204" s="206" t="s">
        <v>169</v>
      </c>
      <c r="E204" s="207" t="s">
        <v>473</v>
      </c>
      <c r="F204" s="208" t="s">
        <v>474</v>
      </c>
      <c r="G204" s="209" t="s">
        <v>198</v>
      </c>
      <c r="H204" s="210">
        <v>0.87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817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476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790</v>
      </c>
      <c r="G206" s="225"/>
      <c r="H206" s="228">
        <v>0.87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24" customHeight="1">
      <c r="A207" s="32"/>
      <c r="B207" s="33"/>
      <c r="C207" s="206" t="s">
        <v>361</v>
      </c>
      <c r="D207" s="206" t="s">
        <v>169</v>
      </c>
      <c r="E207" s="207" t="s">
        <v>520</v>
      </c>
      <c r="F207" s="208" t="s">
        <v>521</v>
      </c>
      <c r="G207" s="209" t="s">
        <v>193</v>
      </c>
      <c r="H207" s="210">
        <v>1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818</v>
      </c>
    </row>
    <row r="208" spans="1:65" s="2" customFormat="1" ht="58.5">
      <c r="A208" s="32"/>
      <c r="B208" s="33"/>
      <c r="C208" s="34"/>
      <c r="D208" s="220" t="s">
        <v>176</v>
      </c>
      <c r="E208" s="34"/>
      <c r="F208" s="221" t="s">
        <v>523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51" s="13" customFormat="1" ht="11.25">
      <c r="B209" s="224"/>
      <c r="C209" s="225"/>
      <c r="D209" s="220" t="s">
        <v>178</v>
      </c>
      <c r="E209" s="226" t="s">
        <v>1</v>
      </c>
      <c r="F209" s="227" t="s">
        <v>623</v>
      </c>
      <c r="G209" s="225"/>
      <c r="H209" s="228">
        <v>1</v>
      </c>
      <c r="I209" s="229"/>
      <c r="J209" s="229"/>
      <c r="K209" s="225"/>
      <c r="L209" s="225"/>
      <c r="M209" s="230"/>
      <c r="N209" s="256"/>
      <c r="O209" s="257"/>
      <c r="P209" s="257"/>
      <c r="Q209" s="257"/>
      <c r="R209" s="257"/>
      <c r="S209" s="257"/>
      <c r="T209" s="257"/>
      <c r="U209" s="257"/>
      <c r="V209" s="257"/>
      <c r="W209" s="257"/>
      <c r="X209" s="258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51" s="2" customFormat="1" ht="6.95" customHeight="1">
      <c r="A210" s="32"/>
      <c r="B210" s="52"/>
      <c r="C210" s="53"/>
      <c r="D210" s="53"/>
      <c r="E210" s="53"/>
      <c r="F210" s="53"/>
      <c r="G210" s="53"/>
      <c r="H210" s="53"/>
      <c r="I210" s="151"/>
      <c r="J210" s="151"/>
      <c r="K210" s="53"/>
      <c r="L210" s="53"/>
      <c r="M210" s="37"/>
      <c r="N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sheetProtection algorithmName="SHA-512" hashValue="HaG9oyObUaKDfhycRXF8pRuPW5AGD2LPW9fjB5KtJaCX0iHgkaglsfR2zDSyYWAdrZ1BX1ogtaE9WjGRZT4L0Q==" saltValue="luY/HHFfnqu+tuApkaDksp4dR7DyiSCDr61wSc9vwTzgKxMK3NBySioyak1RUw44NO3GHM+mlASa7rb+UAuf6Q==" spinCount="100000" sheet="1" objects="1" scenarios="1" formatColumns="0" formatRows="0" autoFilter="0"/>
  <autoFilter ref="C118:L209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5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107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819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ROUND((SUM(BE119:BE254)),  2)</f>
        <v>0</v>
      </c>
      <c r="G35" s="32"/>
      <c r="H35" s="32"/>
      <c r="I35" s="130">
        <v>0.21</v>
      </c>
      <c r="J35" s="113"/>
      <c r="K35" s="124">
        <f>ROUND(((SUM(BE119:BE254))*I35),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ROUND((SUM(BF119:BF254)),  2)</f>
        <v>0</v>
      </c>
      <c r="G36" s="32"/>
      <c r="H36" s="32"/>
      <c r="I36" s="130">
        <v>0.15</v>
      </c>
      <c r="J36" s="113"/>
      <c r="K36" s="124">
        <f>ROUND(((SUM(BF119:BF254))*I36),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ROUND((SUM(BG119:BG254)),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ROUND((SUM(BH119:BH254)),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ROUND((SUM(BI119:BI254)),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07 - Oprava přejezdu P4431 km 18,887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Q222</f>
        <v>0</v>
      </c>
      <c r="J99" s="166">
        <f>R222</f>
        <v>0</v>
      </c>
      <c r="K99" s="167">
        <f>K222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07 - Oprava přejezdu P4431 km 18,887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Q120+Q222</f>
        <v>0</v>
      </c>
      <c r="R119" s="185">
        <f>R120+R222</f>
        <v>0</v>
      </c>
      <c r="S119" s="76"/>
      <c r="T119" s="186">
        <f>T120+T222</f>
        <v>0</v>
      </c>
      <c r="U119" s="76"/>
      <c r="V119" s="186">
        <f>V120+V222</f>
        <v>131.04619999999997</v>
      </c>
      <c r="W119" s="76"/>
      <c r="X119" s="187">
        <f>X120+X222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BK120+BK222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131.04619999999997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SUM(Q122:Q221)</f>
        <v>0</v>
      </c>
      <c r="R121" s="198">
        <f>SUM(R122:R221)</f>
        <v>0</v>
      </c>
      <c r="S121" s="197"/>
      <c r="T121" s="199">
        <f>SUM(T122:T221)</f>
        <v>0</v>
      </c>
      <c r="U121" s="197"/>
      <c r="V121" s="199">
        <f>SUM(V122:V221)</f>
        <v>131.04619999999997</v>
      </c>
      <c r="W121" s="197"/>
      <c r="X121" s="200">
        <f>SUM(X122:X221)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SUM(BK122:BK221)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710</v>
      </c>
      <c r="F122" s="208" t="s">
        <v>711</v>
      </c>
      <c r="G122" s="209" t="s">
        <v>182</v>
      </c>
      <c r="H122" s="210">
        <v>6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793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713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714</v>
      </c>
      <c r="G124" s="225"/>
      <c r="H124" s="228">
        <v>6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634</v>
      </c>
      <c r="F125" s="208" t="s">
        <v>635</v>
      </c>
      <c r="G125" s="209" t="s">
        <v>299</v>
      </c>
      <c r="H125" s="210">
        <v>10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820</v>
      </c>
    </row>
    <row r="126" spans="1:65" s="2" customFormat="1" ht="58.5">
      <c r="A126" s="32"/>
      <c r="B126" s="33"/>
      <c r="C126" s="34"/>
      <c r="D126" s="220" t="s">
        <v>176</v>
      </c>
      <c r="E126" s="34"/>
      <c r="F126" s="221" t="s">
        <v>637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2" customFormat="1" ht="19.5">
      <c r="A127" s="32"/>
      <c r="B127" s="33"/>
      <c r="C127" s="34"/>
      <c r="D127" s="220" t="s">
        <v>556</v>
      </c>
      <c r="E127" s="34"/>
      <c r="F127" s="259" t="s">
        <v>638</v>
      </c>
      <c r="G127" s="34"/>
      <c r="H127" s="34"/>
      <c r="I127" s="113"/>
      <c r="J127" s="113"/>
      <c r="K127" s="34"/>
      <c r="L127" s="34"/>
      <c r="M127" s="37"/>
      <c r="N127" s="222"/>
      <c r="O127" s="223"/>
      <c r="P127" s="68"/>
      <c r="Q127" s="68"/>
      <c r="R127" s="68"/>
      <c r="S127" s="68"/>
      <c r="T127" s="68"/>
      <c r="U127" s="68"/>
      <c r="V127" s="68"/>
      <c r="W127" s="68"/>
      <c r="X127" s="69"/>
      <c r="Y127" s="32"/>
      <c r="Z127" s="32"/>
      <c r="AA127" s="32"/>
      <c r="AB127" s="32"/>
      <c r="AC127" s="32"/>
      <c r="AD127" s="32"/>
      <c r="AE127" s="32"/>
      <c r="AT127" s="16" t="s">
        <v>556</v>
      </c>
      <c r="AU127" s="16" t="s">
        <v>89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639</v>
      </c>
      <c r="F128" s="208" t="s">
        <v>640</v>
      </c>
      <c r="G128" s="209" t="s">
        <v>237</v>
      </c>
      <c r="H128" s="210">
        <v>0.05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641</v>
      </c>
    </row>
    <row r="129" spans="1:65" s="2" customFormat="1" ht="58.5">
      <c r="A129" s="32"/>
      <c r="B129" s="33"/>
      <c r="C129" s="34"/>
      <c r="D129" s="220" t="s">
        <v>176</v>
      </c>
      <c r="E129" s="34"/>
      <c r="F129" s="221" t="s">
        <v>642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2" customFormat="1" ht="24" customHeight="1">
      <c r="A130" s="32"/>
      <c r="B130" s="33"/>
      <c r="C130" s="206" t="s">
        <v>174</v>
      </c>
      <c r="D130" s="206" t="s">
        <v>169</v>
      </c>
      <c r="E130" s="207" t="s">
        <v>212</v>
      </c>
      <c r="F130" s="208" t="s">
        <v>213</v>
      </c>
      <c r="G130" s="209" t="s">
        <v>207</v>
      </c>
      <c r="H130" s="210">
        <v>49</v>
      </c>
      <c r="I130" s="211"/>
      <c r="J130" s="211"/>
      <c r="K130" s="212">
        <f>ROUND(P130*H130,2)</f>
        <v>0</v>
      </c>
      <c r="L130" s="208" t="s">
        <v>173</v>
      </c>
      <c r="M130" s="37"/>
      <c r="N130" s="213" t="s">
        <v>1</v>
      </c>
      <c r="O130" s="214" t="s">
        <v>42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68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2"/>
      <c r="Z130" s="32"/>
      <c r="AA130" s="32"/>
      <c r="AB130" s="32"/>
      <c r="AC130" s="32"/>
      <c r="AD130" s="32"/>
      <c r="AE130" s="32"/>
      <c r="AR130" s="218" t="s">
        <v>174</v>
      </c>
      <c r="AT130" s="218" t="s">
        <v>169</v>
      </c>
      <c r="AU130" s="218" t="s">
        <v>89</v>
      </c>
      <c r="AY130" s="16" t="s">
        <v>166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6" t="s">
        <v>87</v>
      </c>
      <c r="BK130" s="219">
        <f>ROUND(P130*H130,2)</f>
        <v>0</v>
      </c>
      <c r="BL130" s="16" t="s">
        <v>174</v>
      </c>
      <c r="BM130" s="218" t="s">
        <v>643</v>
      </c>
    </row>
    <row r="131" spans="1:65" s="2" customFormat="1" ht="48.75">
      <c r="A131" s="32"/>
      <c r="B131" s="33"/>
      <c r="C131" s="34"/>
      <c r="D131" s="220" t="s">
        <v>176</v>
      </c>
      <c r="E131" s="34"/>
      <c r="F131" s="221" t="s">
        <v>215</v>
      </c>
      <c r="G131" s="34"/>
      <c r="H131" s="34"/>
      <c r="I131" s="113"/>
      <c r="J131" s="113"/>
      <c r="K131" s="34"/>
      <c r="L131" s="34"/>
      <c r="M131" s="37"/>
      <c r="N131" s="222"/>
      <c r="O131" s="223"/>
      <c r="P131" s="68"/>
      <c r="Q131" s="68"/>
      <c r="R131" s="68"/>
      <c r="S131" s="68"/>
      <c r="T131" s="68"/>
      <c r="U131" s="68"/>
      <c r="V131" s="68"/>
      <c r="W131" s="68"/>
      <c r="X131" s="69"/>
      <c r="Y131" s="32"/>
      <c r="Z131" s="32"/>
      <c r="AA131" s="32"/>
      <c r="AB131" s="32"/>
      <c r="AC131" s="32"/>
      <c r="AD131" s="32"/>
      <c r="AE131" s="32"/>
      <c r="AT131" s="16" t="s">
        <v>176</v>
      </c>
      <c r="AU131" s="16" t="s">
        <v>89</v>
      </c>
    </row>
    <row r="132" spans="1:65" s="2" customFormat="1" ht="24" customHeight="1">
      <c r="A132" s="32"/>
      <c r="B132" s="33"/>
      <c r="C132" s="206" t="s">
        <v>167</v>
      </c>
      <c r="D132" s="206" t="s">
        <v>169</v>
      </c>
      <c r="E132" s="207" t="s">
        <v>224</v>
      </c>
      <c r="F132" s="208" t="s">
        <v>225</v>
      </c>
      <c r="G132" s="209" t="s">
        <v>207</v>
      </c>
      <c r="H132" s="210">
        <v>49</v>
      </c>
      <c r="I132" s="211"/>
      <c r="J132" s="211"/>
      <c r="K132" s="212">
        <f>ROUND(P132*H132,2)</f>
        <v>0</v>
      </c>
      <c r="L132" s="208" t="s">
        <v>173</v>
      </c>
      <c r="M132" s="37"/>
      <c r="N132" s="213" t="s">
        <v>1</v>
      </c>
      <c r="O132" s="214" t="s">
        <v>42</v>
      </c>
      <c r="P132" s="215">
        <f>I132+J132</f>
        <v>0</v>
      </c>
      <c r="Q132" s="215">
        <f>ROUND(I132*H132,2)</f>
        <v>0</v>
      </c>
      <c r="R132" s="215">
        <f>ROUND(J132*H132,2)</f>
        <v>0</v>
      </c>
      <c r="S132" s="68"/>
      <c r="T132" s="216">
        <f>S132*H132</f>
        <v>0</v>
      </c>
      <c r="U132" s="216">
        <v>0</v>
      </c>
      <c r="V132" s="216">
        <f>U132*H132</f>
        <v>0</v>
      </c>
      <c r="W132" s="216">
        <v>0</v>
      </c>
      <c r="X132" s="217">
        <f>W132*H132</f>
        <v>0</v>
      </c>
      <c r="Y132" s="32"/>
      <c r="Z132" s="32"/>
      <c r="AA132" s="32"/>
      <c r="AB132" s="32"/>
      <c r="AC132" s="32"/>
      <c r="AD132" s="32"/>
      <c r="AE132" s="32"/>
      <c r="AR132" s="218" t="s">
        <v>174</v>
      </c>
      <c r="AT132" s="218" t="s">
        <v>169</v>
      </c>
      <c r="AU132" s="218" t="s">
        <v>89</v>
      </c>
      <c r="AY132" s="16" t="s">
        <v>166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6" t="s">
        <v>87</v>
      </c>
      <c r="BK132" s="219">
        <f>ROUND(P132*H132,2)</f>
        <v>0</v>
      </c>
      <c r="BL132" s="16" t="s">
        <v>174</v>
      </c>
      <c r="BM132" s="218" t="s">
        <v>644</v>
      </c>
    </row>
    <row r="133" spans="1:65" s="2" customFormat="1" ht="78">
      <c r="A133" s="32"/>
      <c r="B133" s="33"/>
      <c r="C133" s="34"/>
      <c r="D133" s="220" t="s">
        <v>176</v>
      </c>
      <c r="E133" s="34"/>
      <c r="F133" s="221" t="s">
        <v>227</v>
      </c>
      <c r="G133" s="34"/>
      <c r="H133" s="34"/>
      <c r="I133" s="113"/>
      <c r="J133" s="113"/>
      <c r="K133" s="34"/>
      <c r="L133" s="34"/>
      <c r="M133" s="37"/>
      <c r="N133" s="222"/>
      <c r="O133" s="223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176</v>
      </c>
      <c r="AU133" s="16" t="s">
        <v>89</v>
      </c>
    </row>
    <row r="134" spans="1:65" s="2" customFormat="1" ht="24" customHeight="1">
      <c r="A134" s="32"/>
      <c r="B134" s="33"/>
      <c r="C134" s="206" t="s">
        <v>204</v>
      </c>
      <c r="D134" s="206" t="s">
        <v>169</v>
      </c>
      <c r="E134" s="207" t="s">
        <v>235</v>
      </c>
      <c r="F134" s="208" t="s">
        <v>236</v>
      </c>
      <c r="G134" s="209" t="s">
        <v>237</v>
      </c>
      <c r="H134" s="210">
        <v>4.3999999999999997E-2</v>
      </c>
      <c r="I134" s="211"/>
      <c r="J134" s="211"/>
      <c r="K134" s="212">
        <f>ROUND(P134*H134,2)</f>
        <v>0</v>
      </c>
      <c r="L134" s="208" t="s">
        <v>173</v>
      </c>
      <c r="M134" s="37"/>
      <c r="N134" s="213" t="s">
        <v>1</v>
      </c>
      <c r="O134" s="214" t="s">
        <v>42</v>
      </c>
      <c r="P134" s="215">
        <f>I134+J134</f>
        <v>0</v>
      </c>
      <c r="Q134" s="215">
        <f>ROUND(I134*H134,2)</f>
        <v>0</v>
      </c>
      <c r="R134" s="215">
        <f>ROUND(J134*H134,2)</f>
        <v>0</v>
      </c>
      <c r="S134" s="68"/>
      <c r="T134" s="216">
        <f>S134*H134</f>
        <v>0</v>
      </c>
      <c r="U134" s="216">
        <v>0</v>
      </c>
      <c r="V134" s="216">
        <f>U134*H134</f>
        <v>0</v>
      </c>
      <c r="W134" s="216">
        <v>0</v>
      </c>
      <c r="X134" s="217">
        <f>W134*H134</f>
        <v>0</v>
      </c>
      <c r="Y134" s="32"/>
      <c r="Z134" s="32"/>
      <c r="AA134" s="32"/>
      <c r="AB134" s="32"/>
      <c r="AC134" s="32"/>
      <c r="AD134" s="32"/>
      <c r="AE134" s="32"/>
      <c r="AR134" s="218" t="s">
        <v>174</v>
      </c>
      <c r="AT134" s="218" t="s">
        <v>169</v>
      </c>
      <c r="AU134" s="218" t="s">
        <v>89</v>
      </c>
      <c r="AY134" s="16" t="s">
        <v>166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6" t="s">
        <v>87</v>
      </c>
      <c r="BK134" s="219">
        <f>ROUND(P134*H134,2)</f>
        <v>0</v>
      </c>
      <c r="BL134" s="16" t="s">
        <v>174</v>
      </c>
      <c r="BM134" s="218" t="s">
        <v>821</v>
      </c>
    </row>
    <row r="135" spans="1:65" s="2" customFormat="1" ht="48.75">
      <c r="A135" s="32"/>
      <c r="B135" s="33"/>
      <c r="C135" s="34"/>
      <c r="D135" s="220" t="s">
        <v>176</v>
      </c>
      <c r="E135" s="34"/>
      <c r="F135" s="221" t="s">
        <v>239</v>
      </c>
      <c r="G135" s="34"/>
      <c r="H135" s="34"/>
      <c r="I135" s="113"/>
      <c r="J135" s="113"/>
      <c r="K135" s="34"/>
      <c r="L135" s="34"/>
      <c r="M135" s="37"/>
      <c r="N135" s="222"/>
      <c r="O135" s="223"/>
      <c r="P135" s="68"/>
      <c r="Q135" s="68"/>
      <c r="R135" s="68"/>
      <c r="S135" s="68"/>
      <c r="T135" s="68"/>
      <c r="U135" s="68"/>
      <c r="V135" s="68"/>
      <c r="W135" s="68"/>
      <c r="X135" s="69"/>
      <c r="Y135" s="32"/>
      <c r="Z135" s="32"/>
      <c r="AA135" s="32"/>
      <c r="AB135" s="32"/>
      <c r="AC135" s="32"/>
      <c r="AD135" s="32"/>
      <c r="AE135" s="32"/>
      <c r="AT135" s="16" t="s">
        <v>176</v>
      </c>
      <c r="AU135" s="16" t="s">
        <v>89</v>
      </c>
    </row>
    <row r="136" spans="1:65" s="2" customFormat="1" ht="24" customHeight="1">
      <c r="A136" s="32"/>
      <c r="B136" s="33"/>
      <c r="C136" s="206" t="s">
        <v>211</v>
      </c>
      <c r="D136" s="206" t="s">
        <v>169</v>
      </c>
      <c r="E136" s="207" t="s">
        <v>645</v>
      </c>
      <c r="F136" s="208" t="s">
        <v>646</v>
      </c>
      <c r="G136" s="209" t="s">
        <v>237</v>
      </c>
      <c r="H136" s="210">
        <v>6.0000000000000001E-3</v>
      </c>
      <c r="I136" s="211"/>
      <c r="J136" s="211"/>
      <c r="K136" s="212">
        <f>ROUND(P136*H136,2)</f>
        <v>0</v>
      </c>
      <c r="L136" s="208" t="s">
        <v>173</v>
      </c>
      <c r="M136" s="37"/>
      <c r="N136" s="213" t="s">
        <v>1</v>
      </c>
      <c r="O136" s="214" t="s">
        <v>42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68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2"/>
      <c r="Z136" s="32"/>
      <c r="AA136" s="32"/>
      <c r="AB136" s="32"/>
      <c r="AC136" s="32"/>
      <c r="AD136" s="32"/>
      <c r="AE136" s="32"/>
      <c r="AR136" s="218" t="s">
        <v>174</v>
      </c>
      <c r="AT136" s="218" t="s">
        <v>169</v>
      </c>
      <c r="AU136" s="218" t="s">
        <v>89</v>
      </c>
      <c r="AY136" s="16" t="s">
        <v>166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6" t="s">
        <v>87</v>
      </c>
      <c r="BK136" s="219">
        <f>ROUND(P136*H136,2)</f>
        <v>0</v>
      </c>
      <c r="BL136" s="16" t="s">
        <v>174</v>
      </c>
      <c r="BM136" s="218" t="s">
        <v>822</v>
      </c>
    </row>
    <row r="137" spans="1:65" s="2" customFormat="1" ht="48.75">
      <c r="A137" s="32"/>
      <c r="B137" s="33"/>
      <c r="C137" s="34"/>
      <c r="D137" s="220" t="s">
        <v>176</v>
      </c>
      <c r="E137" s="34"/>
      <c r="F137" s="221" t="s">
        <v>648</v>
      </c>
      <c r="G137" s="34"/>
      <c r="H137" s="34"/>
      <c r="I137" s="113"/>
      <c r="J137" s="113"/>
      <c r="K137" s="34"/>
      <c r="L137" s="34"/>
      <c r="M137" s="37"/>
      <c r="N137" s="222"/>
      <c r="O137" s="223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176</v>
      </c>
      <c r="AU137" s="16" t="s">
        <v>89</v>
      </c>
    </row>
    <row r="138" spans="1:65" s="2" customFormat="1" ht="24" customHeight="1">
      <c r="A138" s="32"/>
      <c r="B138" s="33"/>
      <c r="C138" s="206" t="s">
        <v>217</v>
      </c>
      <c r="D138" s="206" t="s">
        <v>169</v>
      </c>
      <c r="E138" s="207" t="s">
        <v>552</v>
      </c>
      <c r="F138" s="208" t="s">
        <v>553</v>
      </c>
      <c r="G138" s="209" t="s">
        <v>172</v>
      </c>
      <c r="H138" s="210">
        <v>50</v>
      </c>
      <c r="I138" s="211"/>
      <c r="J138" s="211"/>
      <c r="K138" s="212">
        <f>ROUND(P138*H138,2)</f>
        <v>0</v>
      </c>
      <c r="L138" s="208" t="s">
        <v>173</v>
      </c>
      <c r="M138" s="37"/>
      <c r="N138" s="213" t="s">
        <v>1</v>
      </c>
      <c r="O138" s="214" t="s">
        <v>42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68"/>
      <c r="T138" s="216">
        <f>S138*H138</f>
        <v>0</v>
      </c>
      <c r="U138" s="216">
        <v>0</v>
      </c>
      <c r="V138" s="216">
        <f>U138*H138</f>
        <v>0</v>
      </c>
      <c r="W138" s="216">
        <v>0</v>
      </c>
      <c r="X138" s="217">
        <f>W138*H138</f>
        <v>0</v>
      </c>
      <c r="Y138" s="32"/>
      <c r="Z138" s="32"/>
      <c r="AA138" s="32"/>
      <c r="AB138" s="32"/>
      <c r="AC138" s="32"/>
      <c r="AD138" s="32"/>
      <c r="AE138" s="32"/>
      <c r="AR138" s="218" t="s">
        <v>174</v>
      </c>
      <c r="AT138" s="218" t="s">
        <v>169</v>
      </c>
      <c r="AU138" s="218" t="s">
        <v>89</v>
      </c>
      <c r="AY138" s="16" t="s">
        <v>166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6" t="s">
        <v>87</v>
      </c>
      <c r="BK138" s="219">
        <f>ROUND(P138*H138,2)</f>
        <v>0</v>
      </c>
      <c r="BL138" s="16" t="s">
        <v>174</v>
      </c>
      <c r="BM138" s="218" t="s">
        <v>649</v>
      </c>
    </row>
    <row r="139" spans="1:65" s="2" customFormat="1" ht="58.5">
      <c r="A139" s="32"/>
      <c r="B139" s="33"/>
      <c r="C139" s="34"/>
      <c r="D139" s="220" t="s">
        <v>176</v>
      </c>
      <c r="E139" s="34"/>
      <c r="F139" s="221" t="s">
        <v>555</v>
      </c>
      <c r="G139" s="34"/>
      <c r="H139" s="34"/>
      <c r="I139" s="113"/>
      <c r="J139" s="113"/>
      <c r="K139" s="34"/>
      <c r="L139" s="34"/>
      <c r="M139" s="37"/>
      <c r="N139" s="222"/>
      <c r="O139" s="223"/>
      <c r="P139" s="68"/>
      <c r="Q139" s="68"/>
      <c r="R139" s="68"/>
      <c r="S139" s="68"/>
      <c r="T139" s="68"/>
      <c r="U139" s="68"/>
      <c r="V139" s="68"/>
      <c r="W139" s="68"/>
      <c r="X139" s="69"/>
      <c r="Y139" s="32"/>
      <c r="Z139" s="32"/>
      <c r="AA139" s="32"/>
      <c r="AB139" s="32"/>
      <c r="AC139" s="32"/>
      <c r="AD139" s="32"/>
      <c r="AE139" s="32"/>
      <c r="AT139" s="16" t="s">
        <v>176</v>
      </c>
      <c r="AU139" s="16" t="s">
        <v>89</v>
      </c>
    </row>
    <row r="140" spans="1:65" s="2" customFormat="1" ht="19.5">
      <c r="A140" s="32"/>
      <c r="B140" s="33"/>
      <c r="C140" s="34"/>
      <c r="D140" s="220" t="s">
        <v>556</v>
      </c>
      <c r="E140" s="34"/>
      <c r="F140" s="259" t="s">
        <v>557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556</v>
      </c>
      <c r="AU140" s="16" t="s">
        <v>89</v>
      </c>
    </row>
    <row r="141" spans="1:65" s="2" customFormat="1" ht="24" customHeight="1">
      <c r="A141" s="32"/>
      <c r="B141" s="33"/>
      <c r="C141" s="206" t="s">
        <v>223</v>
      </c>
      <c r="D141" s="206" t="s">
        <v>169</v>
      </c>
      <c r="E141" s="207" t="s">
        <v>650</v>
      </c>
      <c r="F141" s="208" t="s">
        <v>651</v>
      </c>
      <c r="G141" s="209" t="s">
        <v>182</v>
      </c>
      <c r="H141" s="210">
        <v>52.5</v>
      </c>
      <c r="I141" s="211"/>
      <c r="J141" s="211"/>
      <c r="K141" s="212">
        <f>ROUND(P141*H141,2)</f>
        <v>0</v>
      </c>
      <c r="L141" s="208" t="s">
        <v>173</v>
      </c>
      <c r="M141" s="37"/>
      <c r="N141" s="213" t="s">
        <v>1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68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7">
        <f>W141*H141</f>
        <v>0</v>
      </c>
      <c r="Y141" s="32"/>
      <c r="Z141" s="32"/>
      <c r="AA141" s="32"/>
      <c r="AB141" s="32"/>
      <c r="AC141" s="32"/>
      <c r="AD141" s="32"/>
      <c r="AE141" s="32"/>
      <c r="AR141" s="218" t="s">
        <v>174</v>
      </c>
      <c r="AT141" s="218" t="s">
        <v>169</v>
      </c>
      <c r="AU141" s="218" t="s">
        <v>89</v>
      </c>
      <c r="AY141" s="16" t="s">
        <v>166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6" t="s">
        <v>87</v>
      </c>
      <c r="BK141" s="219">
        <f>ROUND(P141*H141,2)</f>
        <v>0</v>
      </c>
      <c r="BL141" s="16" t="s">
        <v>174</v>
      </c>
      <c r="BM141" s="218" t="s">
        <v>652</v>
      </c>
    </row>
    <row r="142" spans="1:65" s="2" customFormat="1" ht="48.75">
      <c r="A142" s="32"/>
      <c r="B142" s="33"/>
      <c r="C142" s="34"/>
      <c r="D142" s="220" t="s">
        <v>176</v>
      </c>
      <c r="E142" s="34"/>
      <c r="F142" s="221" t="s">
        <v>653</v>
      </c>
      <c r="G142" s="34"/>
      <c r="H142" s="34"/>
      <c r="I142" s="113"/>
      <c r="J142" s="113"/>
      <c r="K142" s="34"/>
      <c r="L142" s="34"/>
      <c r="M142" s="37"/>
      <c r="N142" s="222"/>
      <c r="O142" s="223"/>
      <c r="P142" s="68"/>
      <c r="Q142" s="68"/>
      <c r="R142" s="68"/>
      <c r="S142" s="68"/>
      <c r="T142" s="68"/>
      <c r="U142" s="68"/>
      <c r="V142" s="68"/>
      <c r="W142" s="68"/>
      <c r="X142" s="69"/>
      <c r="Y142" s="32"/>
      <c r="Z142" s="32"/>
      <c r="AA142" s="32"/>
      <c r="AB142" s="32"/>
      <c r="AC142" s="32"/>
      <c r="AD142" s="32"/>
      <c r="AE142" s="32"/>
      <c r="AT142" s="16" t="s">
        <v>176</v>
      </c>
      <c r="AU142" s="16" t="s">
        <v>89</v>
      </c>
    </row>
    <row r="143" spans="1:65" s="13" customFormat="1" ht="11.25">
      <c r="B143" s="224"/>
      <c r="C143" s="225"/>
      <c r="D143" s="220" t="s">
        <v>178</v>
      </c>
      <c r="E143" s="226" t="s">
        <v>1</v>
      </c>
      <c r="F143" s="227" t="s">
        <v>823</v>
      </c>
      <c r="G143" s="225"/>
      <c r="H143" s="228">
        <v>52.5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AT143" s="234" t="s">
        <v>178</v>
      </c>
      <c r="AU143" s="234" t="s">
        <v>89</v>
      </c>
      <c r="AV143" s="13" t="s">
        <v>89</v>
      </c>
      <c r="AW143" s="13" t="s">
        <v>5</v>
      </c>
      <c r="AX143" s="13" t="s">
        <v>87</v>
      </c>
      <c r="AY143" s="234" t="s">
        <v>166</v>
      </c>
    </row>
    <row r="144" spans="1:65" s="2" customFormat="1" ht="24" customHeight="1">
      <c r="A144" s="32"/>
      <c r="B144" s="33"/>
      <c r="C144" s="206" t="s">
        <v>228</v>
      </c>
      <c r="D144" s="206" t="s">
        <v>169</v>
      </c>
      <c r="E144" s="207" t="s">
        <v>655</v>
      </c>
      <c r="F144" s="208" t="s">
        <v>656</v>
      </c>
      <c r="G144" s="209" t="s">
        <v>172</v>
      </c>
      <c r="H144" s="210">
        <v>6</v>
      </c>
      <c r="I144" s="211"/>
      <c r="J144" s="211"/>
      <c r="K144" s="212">
        <f>ROUND(P144*H144,2)</f>
        <v>0</v>
      </c>
      <c r="L144" s="208" t="s">
        <v>173</v>
      </c>
      <c r="M144" s="37"/>
      <c r="N144" s="213" t="s">
        <v>1</v>
      </c>
      <c r="O144" s="214" t="s">
        <v>42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68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7">
        <f>W144*H144</f>
        <v>0</v>
      </c>
      <c r="Y144" s="32"/>
      <c r="Z144" s="32"/>
      <c r="AA144" s="32"/>
      <c r="AB144" s="32"/>
      <c r="AC144" s="32"/>
      <c r="AD144" s="32"/>
      <c r="AE144" s="32"/>
      <c r="AR144" s="218" t="s">
        <v>174</v>
      </c>
      <c r="AT144" s="218" t="s">
        <v>169</v>
      </c>
      <c r="AU144" s="218" t="s">
        <v>89</v>
      </c>
      <c r="AY144" s="16" t="s">
        <v>166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6" t="s">
        <v>87</v>
      </c>
      <c r="BK144" s="219">
        <f>ROUND(P144*H144,2)</f>
        <v>0</v>
      </c>
      <c r="BL144" s="16" t="s">
        <v>174</v>
      </c>
      <c r="BM144" s="218" t="s">
        <v>657</v>
      </c>
    </row>
    <row r="145" spans="1:65" s="2" customFormat="1" ht="39">
      <c r="A145" s="32"/>
      <c r="B145" s="33"/>
      <c r="C145" s="34"/>
      <c r="D145" s="220" t="s">
        <v>176</v>
      </c>
      <c r="E145" s="34"/>
      <c r="F145" s="221" t="s">
        <v>658</v>
      </c>
      <c r="G145" s="34"/>
      <c r="H145" s="34"/>
      <c r="I145" s="113"/>
      <c r="J145" s="113"/>
      <c r="K145" s="34"/>
      <c r="L145" s="34"/>
      <c r="M145" s="37"/>
      <c r="N145" s="222"/>
      <c r="O145" s="223"/>
      <c r="P145" s="68"/>
      <c r="Q145" s="68"/>
      <c r="R145" s="68"/>
      <c r="S145" s="68"/>
      <c r="T145" s="68"/>
      <c r="U145" s="68"/>
      <c r="V145" s="68"/>
      <c r="W145" s="68"/>
      <c r="X145" s="69"/>
      <c r="Y145" s="32"/>
      <c r="Z145" s="32"/>
      <c r="AA145" s="32"/>
      <c r="AB145" s="32"/>
      <c r="AC145" s="32"/>
      <c r="AD145" s="32"/>
      <c r="AE145" s="32"/>
      <c r="AT145" s="16" t="s">
        <v>176</v>
      </c>
      <c r="AU145" s="16" t="s">
        <v>89</v>
      </c>
    </row>
    <row r="146" spans="1:65" s="2" customFormat="1" ht="24" customHeight="1">
      <c r="A146" s="32"/>
      <c r="B146" s="33"/>
      <c r="C146" s="206" t="s">
        <v>234</v>
      </c>
      <c r="D146" s="206" t="s">
        <v>169</v>
      </c>
      <c r="E146" s="207" t="s">
        <v>536</v>
      </c>
      <c r="F146" s="208" t="s">
        <v>537</v>
      </c>
      <c r="G146" s="209" t="s">
        <v>207</v>
      </c>
      <c r="H146" s="210">
        <v>11.5</v>
      </c>
      <c r="I146" s="211"/>
      <c r="J146" s="211"/>
      <c r="K146" s="212">
        <f>ROUND(P146*H146,2)</f>
        <v>0</v>
      </c>
      <c r="L146" s="208" t="s">
        <v>173</v>
      </c>
      <c r="M146" s="37"/>
      <c r="N146" s="213" t="s">
        <v>1</v>
      </c>
      <c r="O146" s="214" t="s">
        <v>42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68"/>
      <c r="T146" s="216">
        <f>S146*H146</f>
        <v>0</v>
      </c>
      <c r="U146" s="216">
        <v>0</v>
      </c>
      <c r="V146" s="216">
        <f>U146*H146</f>
        <v>0</v>
      </c>
      <c r="W146" s="216">
        <v>0</v>
      </c>
      <c r="X146" s="217">
        <f>W146*H146</f>
        <v>0</v>
      </c>
      <c r="Y146" s="32"/>
      <c r="Z146" s="32"/>
      <c r="AA146" s="32"/>
      <c r="AB146" s="32"/>
      <c r="AC146" s="32"/>
      <c r="AD146" s="32"/>
      <c r="AE146" s="32"/>
      <c r="AR146" s="218" t="s">
        <v>174</v>
      </c>
      <c r="AT146" s="218" t="s">
        <v>169</v>
      </c>
      <c r="AU146" s="218" t="s">
        <v>89</v>
      </c>
      <c r="AY146" s="16" t="s">
        <v>166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6" t="s">
        <v>87</v>
      </c>
      <c r="BK146" s="219">
        <f>ROUND(P146*H146,2)</f>
        <v>0</v>
      </c>
      <c r="BL146" s="16" t="s">
        <v>174</v>
      </c>
      <c r="BM146" s="218" t="s">
        <v>824</v>
      </c>
    </row>
    <row r="147" spans="1:65" s="2" customFormat="1" ht="39">
      <c r="A147" s="32"/>
      <c r="B147" s="33"/>
      <c r="C147" s="34"/>
      <c r="D147" s="220" t="s">
        <v>176</v>
      </c>
      <c r="E147" s="34"/>
      <c r="F147" s="221" t="s">
        <v>539</v>
      </c>
      <c r="G147" s="34"/>
      <c r="H147" s="34"/>
      <c r="I147" s="113"/>
      <c r="J147" s="113"/>
      <c r="K147" s="34"/>
      <c r="L147" s="34"/>
      <c r="M147" s="37"/>
      <c r="N147" s="222"/>
      <c r="O147" s="223"/>
      <c r="P147" s="68"/>
      <c r="Q147" s="68"/>
      <c r="R147" s="68"/>
      <c r="S147" s="68"/>
      <c r="T147" s="68"/>
      <c r="U147" s="68"/>
      <c r="V147" s="68"/>
      <c r="W147" s="68"/>
      <c r="X147" s="69"/>
      <c r="Y147" s="32"/>
      <c r="Z147" s="32"/>
      <c r="AA147" s="32"/>
      <c r="AB147" s="32"/>
      <c r="AC147" s="32"/>
      <c r="AD147" s="32"/>
      <c r="AE147" s="32"/>
      <c r="AT147" s="16" t="s">
        <v>176</v>
      </c>
      <c r="AU147" s="16" t="s">
        <v>89</v>
      </c>
    </row>
    <row r="148" spans="1:65" s="13" customFormat="1" ht="11.25">
      <c r="B148" s="224"/>
      <c r="C148" s="225"/>
      <c r="D148" s="220" t="s">
        <v>178</v>
      </c>
      <c r="E148" s="226" t="s">
        <v>1</v>
      </c>
      <c r="F148" s="227" t="s">
        <v>825</v>
      </c>
      <c r="G148" s="225"/>
      <c r="H148" s="228">
        <v>11.5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AT148" s="234" t="s">
        <v>178</v>
      </c>
      <c r="AU148" s="234" t="s">
        <v>89</v>
      </c>
      <c r="AV148" s="13" t="s">
        <v>89</v>
      </c>
      <c r="AW148" s="13" t="s">
        <v>5</v>
      </c>
      <c r="AX148" s="13" t="s">
        <v>87</v>
      </c>
      <c r="AY148" s="234" t="s">
        <v>166</v>
      </c>
    </row>
    <row r="149" spans="1:65" s="2" customFormat="1" ht="24" customHeight="1">
      <c r="A149" s="32"/>
      <c r="B149" s="33"/>
      <c r="C149" s="206" t="s">
        <v>240</v>
      </c>
      <c r="D149" s="206" t="s">
        <v>169</v>
      </c>
      <c r="E149" s="207" t="s">
        <v>826</v>
      </c>
      <c r="F149" s="208" t="s">
        <v>827</v>
      </c>
      <c r="G149" s="209" t="s">
        <v>207</v>
      </c>
      <c r="H149" s="210">
        <v>4.29</v>
      </c>
      <c r="I149" s="211"/>
      <c r="J149" s="211"/>
      <c r="K149" s="212">
        <f>ROUND(P149*H149,2)</f>
        <v>0</v>
      </c>
      <c r="L149" s="208" t="s">
        <v>173</v>
      </c>
      <c r="M149" s="37"/>
      <c r="N149" s="213" t="s">
        <v>1</v>
      </c>
      <c r="O149" s="214" t="s">
        <v>42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68"/>
      <c r="T149" s="216">
        <f>S149*H149</f>
        <v>0</v>
      </c>
      <c r="U149" s="216">
        <v>0</v>
      </c>
      <c r="V149" s="216">
        <f>U149*H149</f>
        <v>0</v>
      </c>
      <c r="W149" s="216">
        <v>0</v>
      </c>
      <c r="X149" s="217">
        <f>W149*H149</f>
        <v>0</v>
      </c>
      <c r="Y149" s="32"/>
      <c r="Z149" s="32"/>
      <c r="AA149" s="32"/>
      <c r="AB149" s="32"/>
      <c r="AC149" s="32"/>
      <c r="AD149" s="32"/>
      <c r="AE149" s="32"/>
      <c r="AR149" s="218" t="s">
        <v>174</v>
      </c>
      <c r="AT149" s="218" t="s">
        <v>169</v>
      </c>
      <c r="AU149" s="218" t="s">
        <v>89</v>
      </c>
      <c r="AY149" s="16" t="s">
        <v>166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6" t="s">
        <v>87</v>
      </c>
      <c r="BK149" s="219">
        <f>ROUND(P149*H149,2)</f>
        <v>0</v>
      </c>
      <c r="BL149" s="16" t="s">
        <v>174</v>
      </c>
      <c r="BM149" s="218" t="s">
        <v>828</v>
      </c>
    </row>
    <row r="150" spans="1:65" s="2" customFormat="1" ht="29.25">
      <c r="A150" s="32"/>
      <c r="B150" s="33"/>
      <c r="C150" s="34"/>
      <c r="D150" s="220" t="s">
        <v>176</v>
      </c>
      <c r="E150" s="34"/>
      <c r="F150" s="221" t="s">
        <v>829</v>
      </c>
      <c r="G150" s="34"/>
      <c r="H150" s="34"/>
      <c r="I150" s="113"/>
      <c r="J150" s="113"/>
      <c r="K150" s="34"/>
      <c r="L150" s="34"/>
      <c r="M150" s="37"/>
      <c r="N150" s="222"/>
      <c r="O150" s="223"/>
      <c r="P150" s="68"/>
      <c r="Q150" s="68"/>
      <c r="R150" s="68"/>
      <c r="S150" s="68"/>
      <c r="T150" s="68"/>
      <c r="U150" s="68"/>
      <c r="V150" s="68"/>
      <c r="W150" s="68"/>
      <c r="X150" s="69"/>
      <c r="Y150" s="32"/>
      <c r="Z150" s="32"/>
      <c r="AA150" s="32"/>
      <c r="AB150" s="32"/>
      <c r="AC150" s="32"/>
      <c r="AD150" s="32"/>
      <c r="AE150" s="32"/>
      <c r="AT150" s="16" t="s">
        <v>176</v>
      </c>
      <c r="AU150" s="16" t="s">
        <v>89</v>
      </c>
    </row>
    <row r="151" spans="1:65" s="13" customFormat="1" ht="11.25">
      <c r="B151" s="224"/>
      <c r="C151" s="225"/>
      <c r="D151" s="220" t="s">
        <v>178</v>
      </c>
      <c r="E151" s="226" t="s">
        <v>1</v>
      </c>
      <c r="F151" s="227" t="s">
        <v>830</v>
      </c>
      <c r="G151" s="225"/>
      <c r="H151" s="228">
        <v>4.29</v>
      </c>
      <c r="I151" s="229"/>
      <c r="J151" s="229"/>
      <c r="K151" s="225"/>
      <c r="L151" s="225"/>
      <c r="M151" s="230"/>
      <c r="N151" s="231"/>
      <c r="O151" s="232"/>
      <c r="P151" s="232"/>
      <c r="Q151" s="232"/>
      <c r="R151" s="232"/>
      <c r="S151" s="232"/>
      <c r="T151" s="232"/>
      <c r="U151" s="232"/>
      <c r="V151" s="232"/>
      <c r="W151" s="232"/>
      <c r="X151" s="233"/>
      <c r="AT151" s="234" t="s">
        <v>178</v>
      </c>
      <c r="AU151" s="234" t="s">
        <v>89</v>
      </c>
      <c r="AV151" s="13" t="s">
        <v>89</v>
      </c>
      <c r="AW151" s="13" t="s">
        <v>5</v>
      </c>
      <c r="AX151" s="13" t="s">
        <v>87</v>
      </c>
      <c r="AY151" s="234" t="s">
        <v>166</v>
      </c>
    </row>
    <row r="152" spans="1:65" s="2" customFormat="1" ht="24" customHeight="1">
      <c r="A152" s="32"/>
      <c r="B152" s="33"/>
      <c r="C152" s="206" t="s">
        <v>246</v>
      </c>
      <c r="D152" s="206" t="s">
        <v>169</v>
      </c>
      <c r="E152" s="207" t="s">
        <v>831</v>
      </c>
      <c r="F152" s="208" t="s">
        <v>832</v>
      </c>
      <c r="G152" s="209" t="s">
        <v>172</v>
      </c>
      <c r="H152" s="210">
        <v>6</v>
      </c>
      <c r="I152" s="211"/>
      <c r="J152" s="211"/>
      <c r="K152" s="212">
        <f>ROUND(P152*H152,2)</f>
        <v>0</v>
      </c>
      <c r="L152" s="208" t="s">
        <v>173</v>
      </c>
      <c r="M152" s="37"/>
      <c r="N152" s="213" t="s">
        <v>1</v>
      </c>
      <c r="O152" s="214" t="s">
        <v>42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68"/>
      <c r="T152" s="216">
        <f>S152*H152</f>
        <v>0</v>
      </c>
      <c r="U152" s="216">
        <v>0</v>
      </c>
      <c r="V152" s="216">
        <f>U152*H152</f>
        <v>0</v>
      </c>
      <c r="W152" s="216">
        <v>0</v>
      </c>
      <c r="X152" s="217">
        <f>W152*H152</f>
        <v>0</v>
      </c>
      <c r="Y152" s="32"/>
      <c r="Z152" s="32"/>
      <c r="AA152" s="32"/>
      <c r="AB152" s="32"/>
      <c r="AC152" s="32"/>
      <c r="AD152" s="32"/>
      <c r="AE152" s="32"/>
      <c r="AR152" s="218" t="s">
        <v>174</v>
      </c>
      <c r="AT152" s="218" t="s">
        <v>169</v>
      </c>
      <c r="AU152" s="218" t="s">
        <v>89</v>
      </c>
      <c r="AY152" s="16" t="s">
        <v>166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6" t="s">
        <v>87</v>
      </c>
      <c r="BK152" s="219">
        <f>ROUND(P152*H152,2)</f>
        <v>0</v>
      </c>
      <c r="BL152" s="16" t="s">
        <v>174</v>
      </c>
      <c r="BM152" s="218" t="s">
        <v>833</v>
      </c>
    </row>
    <row r="153" spans="1:65" s="2" customFormat="1" ht="58.5">
      <c r="A153" s="32"/>
      <c r="B153" s="33"/>
      <c r="C153" s="34"/>
      <c r="D153" s="220" t="s">
        <v>176</v>
      </c>
      <c r="E153" s="34"/>
      <c r="F153" s="221" t="s">
        <v>834</v>
      </c>
      <c r="G153" s="34"/>
      <c r="H153" s="34"/>
      <c r="I153" s="113"/>
      <c r="J153" s="113"/>
      <c r="K153" s="34"/>
      <c r="L153" s="34"/>
      <c r="M153" s="37"/>
      <c r="N153" s="222"/>
      <c r="O153" s="223"/>
      <c r="P153" s="68"/>
      <c r="Q153" s="68"/>
      <c r="R153" s="68"/>
      <c r="S153" s="68"/>
      <c r="T153" s="68"/>
      <c r="U153" s="68"/>
      <c r="V153" s="68"/>
      <c r="W153" s="68"/>
      <c r="X153" s="69"/>
      <c r="Y153" s="32"/>
      <c r="Z153" s="32"/>
      <c r="AA153" s="32"/>
      <c r="AB153" s="32"/>
      <c r="AC153" s="32"/>
      <c r="AD153" s="32"/>
      <c r="AE153" s="32"/>
      <c r="AT153" s="16" t="s">
        <v>176</v>
      </c>
      <c r="AU153" s="16" t="s">
        <v>89</v>
      </c>
    </row>
    <row r="154" spans="1:65" s="2" customFormat="1" ht="24" customHeight="1">
      <c r="A154" s="32"/>
      <c r="B154" s="33"/>
      <c r="C154" s="206" t="s">
        <v>251</v>
      </c>
      <c r="D154" s="206" t="s">
        <v>169</v>
      </c>
      <c r="E154" s="207" t="s">
        <v>826</v>
      </c>
      <c r="F154" s="208" t="s">
        <v>827</v>
      </c>
      <c r="G154" s="209" t="s">
        <v>207</v>
      </c>
      <c r="H154" s="210">
        <v>0.9</v>
      </c>
      <c r="I154" s="211"/>
      <c r="J154" s="211"/>
      <c r="K154" s="212">
        <f>ROUND(P154*H154,2)</f>
        <v>0</v>
      </c>
      <c r="L154" s="208" t="s">
        <v>173</v>
      </c>
      <c r="M154" s="37"/>
      <c r="N154" s="213" t="s">
        <v>1</v>
      </c>
      <c r="O154" s="214" t="s">
        <v>42</v>
      </c>
      <c r="P154" s="215">
        <f>I154+J154</f>
        <v>0</v>
      </c>
      <c r="Q154" s="215">
        <f>ROUND(I154*H154,2)</f>
        <v>0</v>
      </c>
      <c r="R154" s="215">
        <f>ROUND(J154*H154,2)</f>
        <v>0</v>
      </c>
      <c r="S154" s="68"/>
      <c r="T154" s="216">
        <f>S154*H154</f>
        <v>0</v>
      </c>
      <c r="U154" s="216">
        <v>0</v>
      </c>
      <c r="V154" s="216">
        <f>U154*H154</f>
        <v>0</v>
      </c>
      <c r="W154" s="216">
        <v>0</v>
      </c>
      <c r="X154" s="217">
        <f>W154*H154</f>
        <v>0</v>
      </c>
      <c r="Y154" s="32"/>
      <c r="Z154" s="32"/>
      <c r="AA154" s="32"/>
      <c r="AB154" s="32"/>
      <c r="AC154" s="32"/>
      <c r="AD154" s="32"/>
      <c r="AE154" s="32"/>
      <c r="AR154" s="218" t="s">
        <v>174</v>
      </c>
      <c r="AT154" s="218" t="s">
        <v>169</v>
      </c>
      <c r="AU154" s="218" t="s">
        <v>89</v>
      </c>
      <c r="AY154" s="16" t="s">
        <v>166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6" t="s">
        <v>87</v>
      </c>
      <c r="BK154" s="219">
        <f>ROUND(P154*H154,2)</f>
        <v>0</v>
      </c>
      <c r="BL154" s="16" t="s">
        <v>174</v>
      </c>
      <c r="BM154" s="218" t="s">
        <v>835</v>
      </c>
    </row>
    <row r="155" spans="1:65" s="2" customFormat="1" ht="29.25">
      <c r="A155" s="32"/>
      <c r="B155" s="33"/>
      <c r="C155" s="34"/>
      <c r="D155" s="220" t="s">
        <v>176</v>
      </c>
      <c r="E155" s="34"/>
      <c r="F155" s="221" t="s">
        <v>829</v>
      </c>
      <c r="G155" s="34"/>
      <c r="H155" s="34"/>
      <c r="I155" s="113"/>
      <c r="J155" s="113"/>
      <c r="K155" s="34"/>
      <c r="L155" s="34"/>
      <c r="M155" s="37"/>
      <c r="N155" s="222"/>
      <c r="O155" s="223"/>
      <c r="P155" s="68"/>
      <c r="Q155" s="68"/>
      <c r="R155" s="68"/>
      <c r="S155" s="68"/>
      <c r="T155" s="68"/>
      <c r="U155" s="68"/>
      <c r="V155" s="68"/>
      <c r="W155" s="68"/>
      <c r="X155" s="69"/>
      <c r="Y155" s="32"/>
      <c r="Z155" s="32"/>
      <c r="AA155" s="32"/>
      <c r="AB155" s="32"/>
      <c r="AC155" s="32"/>
      <c r="AD155" s="32"/>
      <c r="AE155" s="32"/>
      <c r="AT155" s="16" t="s">
        <v>176</v>
      </c>
      <c r="AU155" s="16" t="s">
        <v>89</v>
      </c>
    </row>
    <row r="156" spans="1:65" s="13" customFormat="1" ht="11.25">
      <c r="B156" s="224"/>
      <c r="C156" s="225"/>
      <c r="D156" s="220" t="s">
        <v>178</v>
      </c>
      <c r="E156" s="226" t="s">
        <v>1</v>
      </c>
      <c r="F156" s="227" t="s">
        <v>836</v>
      </c>
      <c r="G156" s="225"/>
      <c r="H156" s="228">
        <v>0.9</v>
      </c>
      <c r="I156" s="229"/>
      <c r="J156" s="229"/>
      <c r="K156" s="225"/>
      <c r="L156" s="225"/>
      <c r="M156" s="230"/>
      <c r="N156" s="231"/>
      <c r="O156" s="232"/>
      <c r="P156" s="232"/>
      <c r="Q156" s="232"/>
      <c r="R156" s="232"/>
      <c r="S156" s="232"/>
      <c r="T156" s="232"/>
      <c r="U156" s="232"/>
      <c r="V156" s="232"/>
      <c r="W156" s="232"/>
      <c r="X156" s="233"/>
      <c r="AT156" s="234" t="s">
        <v>178</v>
      </c>
      <c r="AU156" s="234" t="s">
        <v>89</v>
      </c>
      <c r="AV156" s="13" t="s">
        <v>89</v>
      </c>
      <c r="AW156" s="13" t="s">
        <v>5</v>
      </c>
      <c r="AX156" s="13" t="s">
        <v>87</v>
      </c>
      <c r="AY156" s="234" t="s">
        <v>166</v>
      </c>
    </row>
    <row r="157" spans="1:65" s="2" customFormat="1" ht="16.5" customHeight="1">
      <c r="A157" s="32"/>
      <c r="B157" s="33"/>
      <c r="C157" s="206" t="s">
        <v>9</v>
      </c>
      <c r="D157" s="206" t="s">
        <v>169</v>
      </c>
      <c r="E157" s="207" t="s">
        <v>837</v>
      </c>
      <c r="F157" s="208" t="s">
        <v>838</v>
      </c>
      <c r="G157" s="209" t="s">
        <v>172</v>
      </c>
      <c r="H157" s="210">
        <v>6</v>
      </c>
      <c r="I157" s="211"/>
      <c r="J157" s="211"/>
      <c r="K157" s="212">
        <f>ROUND(P157*H157,2)</f>
        <v>0</v>
      </c>
      <c r="L157" s="208" t="s">
        <v>1</v>
      </c>
      <c r="M157" s="37"/>
      <c r="N157" s="213" t="s">
        <v>1</v>
      </c>
      <c r="O157" s="214" t="s">
        <v>42</v>
      </c>
      <c r="P157" s="215">
        <f>I157+J157</f>
        <v>0</v>
      </c>
      <c r="Q157" s="215">
        <f>ROUND(I157*H157,2)</f>
        <v>0</v>
      </c>
      <c r="R157" s="215">
        <f>ROUND(J157*H157,2)</f>
        <v>0</v>
      </c>
      <c r="S157" s="68"/>
      <c r="T157" s="216">
        <f>S157*H157</f>
        <v>0</v>
      </c>
      <c r="U157" s="216">
        <v>0</v>
      </c>
      <c r="V157" s="216">
        <f>U157*H157</f>
        <v>0</v>
      </c>
      <c r="W157" s="216">
        <v>0</v>
      </c>
      <c r="X157" s="217">
        <f>W157*H157</f>
        <v>0</v>
      </c>
      <c r="Y157" s="32"/>
      <c r="Z157" s="32"/>
      <c r="AA157" s="32"/>
      <c r="AB157" s="32"/>
      <c r="AC157" s="32"/>
      <c r="AD157" s="32"/>
      <c r="AE157" s="32"/>
      <c r="AR157" s="218" t="s">
        <v>174</v>
      </c>
      <c r="AT157" s="218" t="s">
        <v>169</v>
      </c>
      <c r="AU157" s="218" t="s">
        <v>89</v>
      </c>
      <c r="AY157" s="16" t="s">
        <v>166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6" t="s">
        <v>87</v>
      </c>
      <c r="BK157" s="219">
        <f>ROUND(P157*H157,2)</f>
        <v>0</v>
      </c>
      <c r="BL157" s="16" t="s">
        <v>174</v>
      </c>
      <c r="BM157" s="218" t="s">
        <v>839</v>
      </c>
    </row>
    <row r="158" spans="1:65" s="2" customFormat="1" ht="11.25">
      <c r="A158" s="32"/>
      <c r="B158" s="33"/>
      <c r="C158" s="34"/>
      <c r="D158" s="220" t="s">
        <v>176</v>
      </c>
      <c r="E158" s="34"/>
      <c r="F158" s="221" t="s">
        <v>840</v>
      </c>
      <c r="G158" s="34"/>
      <c r="H158" s="34"/>
      <c r="I158" s="113"/>
      <c r="J158" s="113"/>
      <c r="K158" s="34"/>
      <c r="L158" s="34"/>
      <c r="M158" s="37"/>
      <c r="N158" s="222"/>
      <c r="O158" s="223"/>
      <c r="P158" s="68"/>
      <c r="Q158" s="68"/>
      <c r="R158" s="68"/>
      <c r="S158" s="68"/>
      <c r="T158" s="68"/>
      <c r="U158" s="68"/>
      <c r="V158" s="68"/>
      <c r="W158" s="68"/>
      <c r="X158" s="69"/>
      <c r="Y158" s="32"/>
      <c r="Z158" s="32"/>
      <c r="AA158" s="32"/>
      <c r="AB158" s="32"/>
      <c r="AC158" s="32"/>
      <c r="AD158" s="32"/>
      <c r="AE158" s="32"/>
      <c r="AT158" s="16" t="s">
        <v>176</v>
      </c>
      <c r="AU158" s="16" t="s">
        <v>89</v>
      </c>
    </row>
    <row r="159" spans="1:65" s="2" customFormat="1" ht="24" customHeight="1">
      <c r="A159" s="32"/>
      <c r="B159" s="33"/>
      <c r="C159" s="206" t="s">
        <v>260</v>
      </c>
      <c r="D159" s="206" t="s">
        <v>169</v>
      </c>
      <c r="E159" s="207" t="s">
        <v>720</v>
      </c>
      <c r="F159" s="208" t="s">
        <v>721</v>
      </c>
      <c r="G159" s="209" t="s">
        <v>207</v>
      </c>
      <c r="H159" s="210">
        <v>23.75</v>
      </c>
      <c r="I159" s="211"/>
      <c r="J159" s="211"/>
      <c r="K159" s="212">
        <f>ROUND(P159*H159,2)</f>
        <v>0</v>
      </c>
      <c r="L159" s="208" t="s">
        <v>173</v>
      </c>
      <c r="M159" s="37"/>
      <c r="N159" s="213" t="s">
        <v>1</v>
      </c>
      <c r="O159" s="214" t="s">
        <v>42</v>
      </c>
      <c r="P159" s="215">
        <f>I159+J159</f>
        <v>0</v>
      </c>
      <c r="Q159" s="215">
        <f>ROUND(I159*H159,2)</f>
        <v>0</v>
      </c>
      <c r="R159" s="215">
        <f>ROUND(J159*H159,2)</f>
        <v>0</v>
      </c>
      <c r="S159" s="68"/>
      <c r="T159" s="216">
        <f>S159*H159</f>
        <v>0</v>
      </c>
      <c r="U159" s="216">
        <v>0</v>
      </c>
      <c r="V159" s="216">
        <f>U159*H159</f>
        <v>0</v>
      </c>
      <c r="W159" s="216">
        <v>0</v>
      </c>
      <c r="X159" s="217">
        <f>W159*H159</f>
        <v>0</v>
      </c>
      <c r="Y159" s="32"/>
      <c r="Z159" s="32"/>
      <c r="AA159" s="32"/>
      <c r="AB159" s="32"/>
      <c r="AC159" s="32"/>
      <c r="AD159" s="32"/>
      <c r="AE159" s="32"/>
      <c r="AR159" s="218" t="s">
        <v>174</v>
      </c>
      <c r="AT159" s="218" t="s">
        <v>169</v>
      </c>
      <c r="AU159" s="218" t="s">
        <v>89</v>
      </c>
      <c r="AY159" s="16" t="s">
        <v>166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6" t="s">
        <v>87</v>
      </c>
      <c r="BK159" s="219">
        <f>ROUND(P159*H159,2)</f>
        <v>0</v>
      </c>
      <c r="BL159" s="16" t="s">
        <v>174</v>
      </c>
      <c r="BM159" s="218" t="s">
        <v>722</v>
      </c>
    </row>
    <row r="160" spans="1:65" s="2" customFormat="1" ht="48.75">
      <c r="A160" s="32"/>
      <c r="B160" s="33"/>
      <c r="C160" s="34"/>
      <c r="D160" s="220" t="s">
        <v>176</v>
      </c>
      <c r="E160" s="34"/>
      <c r="F160" s="221" t="s">
        <v>723</v>
      </c>
      <c r="G160" s="34"/>
      <c r="H160" s="34"/>
      <c r="I160" s="113"/>
      <c r="J160" s="113"/>
      <c r="K160" s="34"/>
      <c r="L160" s="34"/>
      <c r="M160" s="37"/>
      <c r="N160" s="222"/>
      <c r="O160" s="223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176</v>
      </c>
      <c r="AU160" s="16" t="s">
        <v>89</v>
      </c>
    </row>
    <row r="161" spans="1:65" s="13" customFormat="1" ht="11.25">
      <c r="B161" s="224"/>
      <c r="C161" s="225"/>
      <c r="D161" s="220" t="s">
        <v>178</v>
      </c>
      <c r="E161" s="226" t="s">
        <v>1</v>
      </c>
      <c r="F161" s="227" t="s">
        <v>841</v>
      </c>
      <c r="G161" s="225"/>
      <c r="H161" s="228">
        <v>23.75</v>
      </c>
      <c r="I161" s="229"/>
      <c r="J161" s="229"/>
      <c r="K161" s="225"/>
      <c r="L161" s="225"/>
      <c r="M161" s="230"/>
      <c r="N161" s="231"/>
      <c r="O161" s="232"/>
      <c r="P161" s="232"/>
      <c r="Q161" s="232"/>
      <c r="R161" s="232"/>
      <c r="S161" s="232"/>
      <c r="T161" s="232"/>
      <c r="U161" s="232"/>
      <c r="V161" s="232"/>
      <c r="W161" s="232"/>
      <c r="X161" s="233"/>
      <c r="AT161" s="234" t="s">
        <v>178</v>
      </c>
      <c r="AU161" s="234" t="s">
        <v>89</v>
      </c>
      <c r="AV161" s="13" t="s">
        <v>89</v>
      </c>
      <c r="AW161" s="13" t="s">
        <v>5</v>
      </c>
      <c r="AX161" s="13" t="s">
        <v>87</v>
      </c>
      <c r="AY161" s="234" t="s">
        <v>166</v>
      </c>
    </row>
    <row r="162" spans="1:65" s="2" customFormat="1" ht="24" customHeight="1">
      <c r="A162" s="32"/>
      <c r="B162" s="33"/>
      <c r="C162" s="206" t="s">
        <v>265</v>
      </c>
      <c r="D162" s="206" t="s">
        <v>169</v>
      </c>
      <c r="E162" s="207" t="s">
        <v>842</v>
      </c>
      <c r="F162" s="208" t="s">
        <v>843</v>
      </c>
      <c r="G162" s="209" t="s">
        <v>172</v>
      </c>
      <c r="H162" s="210">
        <v>20</v>
      </c>
      <c r="I162" s="211"/>
      <c r="J162" s="211"/>
      <c r="K162" s="212">
        <f>ROUND(P162*H162,2)</f>
        <v>0</v>
      </c>
      <c r="L162" s="208" t="s">
        <v>173</v>
      </c>
      <c r="M162" s="37"/>
      <c r="N162" s="213" t="s">
        <v>1</v>
      </c>
      <c r="O162" s="214" t="s">
        <v>42</v>
      </c>
      <c r="P162" s="215">
        <f>I162+J162</f>
        <v>0</v>
      </c>
      <c r="Q162" s="215">
        <f>ROUND(I162*H162,2)</f>
        <v>0</v>
      </c>
      <c r="R162" s="215">
        <f>ROUND(J162*H162,2)</f>
        <v>0</v>
      </c>
      <c r="S162" s="68"/>
      <c r="T162" s="216">
        <f>S162*H162</f>
        <v>0</v>
      </c>
      <c r="U162" s="216">
        <v>0</v>
      </c>
      <c r="V162" s="216">
        <f>U162*H162</f>
        <v>0</v>
      </c>
      <c r="W162" s="216">
        <v>0</v>
      </c>
      <c r="X162" s="217">
        <f>W162*H162</f>
        <v>0</v>
      </c>
      <c r="Y162" s="32"/>
      <c r="Z162" s="32"/>
      <c r="AA162" s="32"/>
      <c r="AB162" s="32"/>
      <c r="AC162" s="32"/>
      <c r="AD162" s="32"/>
      <c r="AE162" s="32"/>
      <c r="AR162" s="218" t="s">
        <v>174</v>
      </c>
      <c r="AT162" s="218" t="s">
        <v>169</v>
      </c>
      <c r="AU162" s="218" t="s">
        <v>89</v>
      </c>
      <c r="AY162" s="16" t="s">
        <v>166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6" t="s">
        <v>87</v>
      </c>
      <c r="BK162" s="219">
        <f>ROUND(P162*H162,2)</f>
        <v>0</v>
      </c>
      <c r="BL162" s="16" t="s">
        <v>174</v>
      </c>
      <c r="BM162" s="218" t="s">
        <v>844</v>
      </c>
    </row>
    <row r="163" spans="1:65" s="2" customFormat="1" ht="58.5">
      <c r="A163" s="32"/>
      <c r="B163" s="33"/>
      <c r="C163" s="34"/>
      <c r="D163" s="220" t="s">
        <v>176</v>
      </c>
      <c r="E163" s="34"/>
      <c r="F163" s="221" t="s">
        <v>845</v>
      </c>
      <c r="G163" s="34"/>
      <c r="H163" s="34"/>
      <c r="I163" s="113"/>
      <c r="J163" s="113"/>
      <c r="K163" s="34"/>
      <c r="L163" s="34"/>
      <c r="M163" s="37"/>
      <c r="N163" s="222"/>
      <c r="O163" s="223"/>
      <c r="P163" s="68"/>
      <c r="Q163" s="68"/>
      <c r="R163" s="68"/>
      <c r="S163" s="68"/>
      <c r="T163" s="68"/>
      <c r="U163" s="68"/>
      <c r="V163" s="68"/>
      <c r="W163" s="68"/>
      <c r="X163" s="69"/>
      <c r="Y163" s="32"/>
      <c r="Z163" s="32"/>
      <c r="AA163" s="32"/>
      <c r="AB163" s="32"/>
      <c r="AC163" s="32"/>
      <c r="AD163" s="32"/>
      <c r="AE163" s="32"/>
      <c r="AT163" s="16" t="s">
        <v>176</v>
      </c>
      <c r="AU163" s="16" t="s">
        <v>89</v>
      </c>
    </row>
    <row r="164" spans="1:65" s="2" customFormat="1" ht="24" customHeight="1">
      <c r="A164" s="32"/>
      <c r="B164" s="33"/>
      <c r="C164" s="206" t="s">
        <v>270</v>
      </c>
      <c r="D164" s="206" t="s">
        <v>169</v>
      </c>
      <c r="E164" s="207" t="s">
        <v>720</v>
      </c>
      <c r="F164" s="208" t="s">
        <v>721</v>
      </c>
      <c r="G164" s="209" t="s">
        <v>207</v>
      </c>
      <c r="H164" s="210">
        <v>225</v>
      </c>
      <c r="I164" s="211"/>
      <c r="J164" s="211"/>
      <c r="K164" s="212">
        <f>ROUND(P164*H164,2)</f>
        <v>0</v>
      </c>
      <c r="L164" s="208" t="s">
        <v>173</v>
      </c>
      <c r="M164" s="37"/>
      <c r="N164" s="213" t="s">
        <v>1</v>
      </c>
      <c r="O164" s="214" t="s">
        <v>42</v>
      </c>
      <c r="P164" s="215">
        <f>I164+J164</f>
        <v>0</v>
      </c>
      <c r="Q164" s="215">
        <f>ROUND(I164*H164,2)</f>
        <v>0</v>
      </c>
      <c r="R164" s="215">
        <f>ROUND(J164*H164,2)</f>
        <v>0</v>
      </c>
      <c r="S164" s="68"/>
      <c r="T164" s="216">
        <f>S164*H164</f>
        <v>0</v>
      </c>
      <c r="U164" s="216">
        <v>0</v>
      </c>
      <c r="V164" s="216">
        <f>U164*H164</f>
        <v>0</v>
      </c>
      <c r="W164" s="216">
        <v>0</v>
      </c>
      <c r="X164" s="217">
        <f>W164*H164</f>
        <v>0</v>
      </c>
      <c r="Y164" s="32"/>
      <c r="Z164" s="32"/>
      <c r="AA164" s="32"/>
      <c r="AB164" s="32"/>
      <c r="AC164" s="32"/>
      <c r="AD164" s="32"/>
      <c r="AE164" s="32"/>
      <c r="AR164" s="218" t="s">
        <v>174</v>
      </c>
      <c r="AT164" s="218" t="s">
        <v>169</v>
      </c>
      <c r="AU164" s="218" t="s">
        <v>89</v>
      </c>
      <c r="AY164" s="16" t="s">
        <v>166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6" t="s">
        <v>87</v>
      </c>
      <c r="BK164" s="219">
        <f>ROUND(P164*H164,2)</f>
        <v>0</v>
      </c>
      <c r="BL164" s="16" t="s">
        <v>174</v>
      </c>
      <c r="BM164" s="218" t="s">
        <v>846</v>
      </c>
    </row>
    <row r="165" spans="1:65" s="2" customFormat="1" ht="48.75">
      <c r="A165" s="32"/>
      <c r="B165" s="33"/>
      <c r="C165" s="34"/>
      <c r="D165" s="220" t="s">
        <v>176</v>
      </c>
      <c r="E165" s="34"/>
      <c r="F165" s="221" t="s">
        <v>723</v>
      </c>
      <c r="G165" s="34"/>
      <c r="H165" s="34"/>
      <c r="I165" s="113"/>
      <c r="J165" s="113"/>
      <c r="K165" s="34"/>
      <c r="L165" s="34"/>
      <c r="M165" s="37"/>
      <c r="N165" s="222"/>
      <c r="O165" s="223"/>
      <c r="P165" s="68"/>
      <c r="Q165" s="68"/>
      <c r="R165" s="68"/>
      <c r="S165" s="68"/>
      <c r="T165" s="68"/>
      <c r="U165" s="68"/>
      <c r="V165" s="68"/>
      <c r="W165" s="68"/>
      <c r="X165" s="69"/>
      <c r="Y165" s="32"/>
      <c r="Z165" s="32"/>
      <c r="AA165" s="32"/>
      <c r="AB165" s="32"/>
      <c r="AC165" s="32"/>
      <c r="AD165" s="32"/>
      <c r="AE165" s="32"/>
      <c r="AT165" s="16" t="s">
        <v>176</v>
      </c>
      <c r="AU165" s="16" t="s">
        <v>89</v>
      </c>
    </row>
    <row r="166" spans="1:65" s="13" customFormat="1" ht="11.25">
      <c r="B166" s="224"/>
      <c r="C166" s="225"/>
      <c r="D166" s="220" t="s">
        <v>178</v>
      </c>
      <c r="E166" s="226" t="s">
        <v>1</v>
      </c>
      <c r="F166" s="227" t="s">
        <v>847</v>
      </c>
      <c r="G166" s="225"/>
      <c r="H166" s="228">
        <v>225</v>
      </c>
      <c r="I166" s="229"/>
      <c r="J166" s="229"/>
      <c r="K166" s="225"/>
      <c r="L166" s="225"/>
      <c r="M166" s="230"/>
      <c r="N166" s="231"/>
      <c r="O166" s="232"/>
      <c r="P166" s="232"/>
      <c r="Q166" s="232"/>
      <c r="R166" s="232"/>
      <c r="S166" s="232"/>
      <c r="T166" s="232"/>
      <c r="U166" s="232"/>
      <c r="V166" s="232"/>
      <c r="W166" s="232"/>
      <c r="X166" s="233"/>
      <c r="AT166" s="234" t="s">
        <v>178</v>
      </c>
      <c r="AU166" s="234" t="s">
        <v>89</v>
      </c>
      <c r="AV166" s="13" t="s">
        <v>89</v>
      </c>
      <c r="AW166" s="13" t="s">
        <v>5</v>
      </c>
      <c r="AX166" s="13" t="s">
        <v>87</v>
      </c>
      <c r="AY166" s="234" t="s">
        <v>166</v>
      </c>
    </row>
    <row r="167" spans="1:65" s="2" customFormat="1" ht="24" customHeight="1">
      <c r="A167" s="32"/>
      <c r="B167" s="33"/>
      <c r="C167" s="246" t="s">
        <v>275</v>
      </c>
      <c r="D167" s="246" t="s">
        <v>330</v>
      </c>
      <c r="E167" s="247" t="s">
        <v>331</v>
      </c>
      <c r="F167" s="248" t="s">
        <v>332</v>
      </c>
      <c r="G167" s="249" t="s">
        <v>198</v>
      </c>
      <c r="H167" s="250">
        <v>83.3</v>
      </c>
      <c r="I167" s="251"/>
      <c r="J167" s="252"/>
      <c r="K167" s="253">
        <f>ROUND(P167*H167,2)</f>
        <v>0</v>
      </c>
      <c r="L167" s="248" t="s">
        <v>173</v>
      </c>
      <c r="M167" s="254"/>
      <c r="N167" s="255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1</v>
      </c>
      <c r="V167" s="216">
        <f>U167*H167</f>
        <v>83.3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217</v>
      </c>
      <c r="AT167" s="218" t="s">
        <v>330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659</v>
      </c>
    </row>
    <row r="168" spans="1:65" s="2" customFormat="1" ht="11.25">
      <c r="A168" s="32"/>
      <c r="B168" s="33"/>
      <c r="C168" s="34"/>
      <c r="D168" s="220" t="s">
        <v>176</v>
      </c>
      <c r="E168" s="34"/>
      <c r="F168" s="221" t="s">
        <v>332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13" customFormat="1" ht="11.25">
      <c r="B169" s="224"/>
      <c r="C169" s="225"/>
      <c r="D169" s="220" t="s">
        <v>178</v>
      </c>
      <c r="E169" s="226" t="s">
        <v>1</v>
      </c>
      <c r="F169" s="227" t="s">
        <v>848</v>
      </c>
      <c r="G169" s="225"/>
      <c r="H169" s="228">
        <v>83.3</v>
      </c>
      <c r="I169" s="229"/>
      <c r="J169" s="229"/>
      <c r="K169" s="225"/>
      <c r="L169" s="225"/>
      <c r="M169" s="230"/>
      <c r="N169" s="231"/>
      <c r="O169" s="232"/>
      <c r="P169" s="232"/>
      <c r="Q169" s="232"/>
      <c r="R169" s="232"/>
      <c r="S169" s="232"/>
      <c r="T169" s="232"/>
      <c r="U169" s="232"/>
      <c r="V169" s="232"/>
      <c r="W169" s="232"/>
      <c r="X169" s="233"/>
      <c r="AT169" s="234" t="s">
        <v>178</v>
      </c>
      <c r="AU169" s="234" t="s">
        <v>89</v>
      </c>
      <c r="AV169" s="13" t="s">
        <v>89</v>
      </c>
      <c r="AW169" s="13" t="s">
        <v>5</v>
      </c>
      <c r="AX169" s="13" t="s">
        <v>87</v>
      </c>
      <c r="AY169" s="234" t="s">
        <v>166</v>
      </c>
    </row>
    <row r="170" spans="1:65" s="2" customFormat="1" ht="24" customHeight="1">
      <c r="A170" s="32"/>
      <c r="B170" s="33"/>
      <c r="C170" s="246" t="s">
        <v>280</v>
      </c>
      <c r="D170" s="246" t="s">
        <v>330</v>
      </c>
      <c r="E170" s="247" t="s">
        <v>580</v>
      </c>
      <c r="F170" s="248" t="s">
        <v>581</v>
      </c>
      <c r="G170" s="249" t="s">
        <v>193</v>
      </c>
      <c r="H170" s="250">
        <v>92</v>
      </c>
      <c r="I170" s="251"/>
      <c r="J170" s="252"/>
      <c r="K170" s="253">
        <f>ROUND(P170*H170,2)</f>
        <v>0</v>
      </c>
      <c r="L170" s="248" t="s">
        <v>1</v>
      </c>
      <c r="M170" s="254"/>
      <c r="N170" s="255" t="s">
        <v>1</v>
      </c>
      <c r="O170" s="214" t="s">
        <v>42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68"/>
      <c r="T170" s="216">
        <f>S170*H170</f>
        <v>0</v>
      </c>
      <c r="U170" s="216">
        <v>6.3E-2</v>
      </c>
      <c r="V170" s="216">
        <f>U170*H170</f>
        <v>5.7960000000000003</v>
      </c>
      <c r="W170" s="216">
        <v>0</v>
      </c>
      <c r="X170" s="217">
        <f>W170*H170</f>
        <v>0</v>
      </c>
      <c r="Y170" s="32"/>
      <c r="Z170" s="32"/>
      <c r="AA170" s="32"/>
      <c r="AB170" s="32"/>
      <c r="AC170" s="32"/>
      <c r="AD170" s="32"/>
      <c r="AE170" s="32"/>
      <c r="AR170" s="218" t="s">
        <v>217</v>
      </c>
      <c r="AT170" s="218" t="s">
        <v>330</v>
      </c>
      <c r="AU170" s="218" t="s">
        <v>89</v>
      </c>
      <c r="AY170" s="16" t="s">
        <v>166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6" t="s">
        <v>87</v>
      </c>
      <c r="BK170" s="219">
        <f>ROUND(P170*H170,2)</f>
        <v>0</v>
      </c>
      <c r="BL170" s="16" t="s">
        <v>174</v>
      </c>
      <c r="BM170" s="218" t="s">
        <v>849</v>
      </c>
    </row>
    <row r="171" spans="1:65" s="2" customFormat="1" ht="11.25">
      <c r="A171" s="32"/>
      <c r="B171" s="33"/>
      <c r="C171" s="34"/>
      <c r="D171" s="220" t="s">
        <v>176</v>
      </c>
      <c r="E171" s="34"/>
      <c r="F171" s="221" t="s">
        <v>581</v>
      </c>
      <c r="G171" s="34"/>
      <c r="H171" s="34"/>
      <c r="I171" s="113"/>
      <c r="J171" s="113"/>
      <c r="K171" s="34"/>
      <c r="L171" s="34"/>
      <c r="M171" s="37"/>
      <c r="N171" s="222"/>
      <c r="O171" s="223"/>
      <c r="P171" s="68"/>
      <c r="Q171" s="68"/>
      <c r="R171" s="68"/>
      <c r="S171" s="68"/>
      <c r="T171" s="68"/>
      <c r="U171" s="68"/>
      <c r="V171" s="68"/>
      <c r="W171" s="68"/>
      <c r="X171" s="69"/>
      <c r="Y171" s="32"/>
      <c r="Z171" s="32"/>
      <c r="AA171" s="32"/>
      <c r="AB171" s="32"/>
      <c r="AC171" s="32"/>
      <c r="AD171" s="32"/>
      <c r="AE171" s="32"/>
      <c r="AT171" s="16" t="s">
        <v>176</v>
      </c>
      <c r="AU171" s="16" t="s">
        <v>89</v>
      </c>
    </row>
    <row r="172" spans="1:65" s="2" customFormat="1" ht="24" customHeight="1">
      <c r="A172" s="32"/>
      <c r="B172" s="33"/>
      <c r="C172" s="246" t="s">
        <v>8</v>
      </c>
      <c r="D172" s="246" t="s">
        <v>330</v>
      </c>
      <c r="E172" s="247" t="s">
        <v>417</v>
      </c>
      <c r="F172" s="248" t="s">
        <v>418</v>
      </c>
      <c r="G172" s="249" t="s">
        <v>193</v>
      </c>
      <c r="H172" s="250">
        <v>184</v>
      </c>
      <c r="I172" s="251"/>
      <c r="J172" s="252"/>
      <c r="K172" s="253">
        <f>ROUND(P172*H172,2)</f>
        <v>0</v>
      </c>
      <c r="L172" s="248" t="s">
        <v>173</v>
      </c>
      <c r="M172" s="254"/>
      <c r="N172" s="255" t="s">
        <v>1</v>
      </c>
      <c r="O172" s="214" t="s">
        <v>42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68"/>
      <c r="T172" s="216">
        <f>S172*H172</f>
        <v>0</v>
      </c>
      <c r="U172" s="216">
        <v>8.5199999999999998E-3</v>
      </c>
      <c r="V172" s="216">
        <f>U172*H172</f>
        <v>1.56768</v>
      </c>
      <c r="W172" s="216">
        <v>0</v>
      </c>
      <c r="X172" s="217">
        <f>W172*H172</f>
        <v>0</v>
      </c>
      <c r="Y172" s="32"/>
      <c r="Z172" s="32"/>
      <c r="AA172" s="32"/>
      <c r="AB172" s="32"/>
      <c r="AC172" s="32"/>
      <c r="AD172" s="32"/>
      <c r="AE172" s="32"/>
      <c r="AR172" s="218" t="s">
        <v>217</v>
      </c>
      <c r="AT172" s="218" t="s">
        <v>330</v>
      </c>
      <c r="AU172" s="218" t="s">
        <v>89</v>
      </c>
      <c r="AY172" s="16" t="s">
        <v>166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6" t="s">
        <v>87</v>
      </c>
      <c r="BK172" s="219">
        <f>ROUND(P172*H172,2)</f>
        <v>0</v>
      </c>
      <c r="BL172" s="16" t="s">
        <v>174</v>
      </c>
      <c r="BM172" s="218" t="s">
        <v>850</v>
      </c>
    </row>
    <row r="173" spans="1:65" s="2" customFormat="1" ht="11.25">
      <c r="A173" s="32"/>
      <c r="B173" s="33"/>
      <c r="C173" s="34"/>
      <c r="D173" s="220" t="s">
        <v>176</v>
      </c>
      <c r="E173" s="34"/>
      <c r="F173" s="221" t="s">
        <v>418</v>
      </c>
      <c r="G173" s="34"/>
      <c r="H173" s="34"/>
      <c r="I173" s="113"/>
      <c r="J173" s="113"/>
      <c r="K173" s="34"/>
      <c r="L173" s="34"/>
      <c r="M173" s="37"/>
      <c r="N173" s="222"/>
      <c r="O173" s="223"/>
      <c r="P173" s="68"/>
      <c r="Q173" s="68"/>
      <c r="R173" s="68"/>
      <c r="S173" s="68"/>
      <c r="T173" s="68"/>
      <c r="U173" s="68"/>
      <c r="V173" s="68"/>
      <c r="W173" s="68"/>
      <c r="X173" s="69"/>
      <c r="Y173" s="32"/>
      <c r="Z173" s="32"/>
      <c r="AA173" s="32"/>
      <c r="AB173" s="32"/>
      <c r="AC173" s="32"/>
      <c r="AD173" s="32"/>
      <c r="AE173" s="32"/>
      <c r="AT173" s="16" t="s">
        <v>176</v>
      </c>
      <c r="AU173" s="16" t="s">
        <v>89</v>
      </c>
    </row>
    <row r="174" spans="1:65" s="2" customFormat="1" ht="24" customHeight="1">
      <c r="A174" s="32"/>
      <c r="B174" s="33"/>
      <c r="C174" s="246" t="s">
        <v>291</v>
      </c>
      <c r="D174" s="246" t="s">
        <v>330</v>
      </c>
      <c r="E174" s="247" t="s">
        <v>354</v>
      </c>
      <c r="F174" s="248" t="s">
        <v>355</v>
      </c>
      <c r="G174" s="249" t="s">
        <v>193</v>
      </c>
      <c r="H174" s="250">
        <v>736</v>
      </c>
      <c r="I174" s="251"/>
      <c r="J174" s="252"/>
      <c r="K174" s="253">
        <f>ROUND(P174*H174,2)</f>
        <v>0</v>
      </c>
      <c r="L174" s="248" t="s">
        <v>173</v>
      </c>
      <c r="M174" s="254"/>
      <c r="N174" s="255" t="s">
        <v>1</v>
      </c>
      <c r="O174" s="214" t="s">
        <v>42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68"/>
      <c r="T174" s="216">
        <f>S174*H174</f>
        <v>0</v>
      </c>
      <c r="U174" s="216">
        <v>5.1999999999999995E-4</v>
      </c>
      <c r="V174" s="216">
        <f>U174*H174</f>
        <v>0.38271999999999995</v>
      </c>
      <c r="W174" s="216">
        <v>0</v>
      </c>
      <c r="X174" s="217">
        <f>W174*H174</f>
        <v>0</v>
      </c>
      <c r="Y174" s="32"/>
      <c r="Z174" s="32"/>
      <c r="AA174" s="32"/>
      <c r="AB174" s="32"/>
      <c r="AC174" s="32"/>
      <c r="AD174" s="32"/>
      <c r="AE174" s="32"/>
      <c r="AR174" s="218" t="s">
        <v>217</v>
      </c>
      <c r="AT174" s="218" t="s">
        <v>330</v>
      </c>
      <c r="AU174" s="218" t="s">
        <v>89</v>
      </c>
      <c r="AY174" s="16" t="s">
        <v>166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6" t="s">
        <v>87</v>
      </c>
      <c r="BK174" s="219">
        <f>ROUND(P174*H174,2)</f>
        <v>0</v>
      </c>
      <c r="BL174" s="16" t="s">
        <v>174</v>
      </c>
      <c r="BM174" s="218" t="s">
        <v>851</v>
      </c>
    </row>
    <row r="175" spans="1:65" s="2" customFormat="1" ht="11.25">
      <c r="A175" s="32"/>
      <c r="B175" s="33"/>
      <c r="C175" s="34"/>
      <c r="D175" s="220" t="s">
        <v>176</v>
      </c>
      <c r="E175" s="34"/>
      <c r="F175" s="221" t="s">
        <v>355</v>
      </c>
      <c r="G175" s="34"/>
      <c r="H175" s="34"/>
      <c r="I175" s="113"/>
      <c r="J175" s="113"/>
      <c r="K175" s="34"/>
      <c r="L175" s="34"/>
      <c r="M175" s="37"/>
      <c r="N175" s="222"/>
      <c r="O175" s="223"/>
      <c r="P175" s="68"/>
      <c r="Q175" s="68"/>
      <c r="R175" s="68"/>
      <c r="S175" s="68"/>
      <c r="T175" s="68"/>
      <c r="U175" s="68"/>
      <c r="V175" s="68"/>
      <c r="W175" s="68"/>
      <c r="X175" s="69"/>
      <c r="Y175" s="32"/>
      <c r="Z175" s="32"/>
      <c r="AA175" s="32"/>
      <c r="AB175" s="32"/>
      <c r="AC175" s="32"/>
      <c r="AD175" s="32"/>
      <c r="AE175" s="32"/>
      <c r="AT175" s="16" t="s">
        <v>176</v>
      </c>
      <c r="AU175" s="16" t="s">
        <v>89</v>
      </c>
    </row>
    <row r="176" spans="1:65" s="2" customFormat="1" ht="24" customHeight="1">
      <c r="A176" s="32"/>
      <c r="B176" s="33"/>
      <c r="C176" s="246" t="s">
        <v>296</v>
      </c>
      <c r="D176" s="246" t="s">
        <v>330</v>
      </c>
      <c r="E176" s="247" t="s">
        <v>362</v>
      </c>
      <c r="F176" s="248" t="s">
        <v>363</v>
      </c>
      <c r="G176" s="249" t="s">
        <v>193</v>
      </c>
      <c r="H176" s="250">
        <v>736</v>
      </c>
      <c r="I176" s="251"/>
      <c r="J176" s="252"/>
      <c r="K176" s="253">
        <f>ROUND(P176*H176,2)</f>
        <v>0</v>
      </c>
      <c r="L176" s="248" t="s">
        <v>173</v>
      </c>
      <c r="M176" s="254"/>
      <c r="N176" s="255" t="s">
        <v>1</v>
      </c>
      <c r="O176" s="214" t="s">
        <v>42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68"/>
      <c r="T176" s="216">
        <f>S176*H176</f>
        <v>0</v>
      </c>
      <c r="U176" s="216">
        <v>9.0000000000000006E-5</v>
      </c>
      <c r="V176" s="216">
        <f>U176*H176</f>
        <v>6.6240000000000007E-2</v>
      </c>
      <c r="W176" s="216">
        <v>0</v>
      </c>
      <c r="X176" s="217">
        <f>W176*H176</f>
        <v>0</v>
      </c>
      <c r="Y176" s="32"/>
      <c r="Z176" s="32"/>
      <c r="AA176" s="32"/>
      <c r="AB176" s="32"/>
      <c r="AC176" s="32"/>
      <c r="AD176" s="32"/>
      <c r="AE176" s="32"/>
      <c r="AR176" s="218" t="s">
        <v>217</v>
      </c>
      <c r="AT176" s="218" t="s">
        <v>330</v>
      </c>
      <c r="AU176" s="218" t="s">
        <v>89</v>
      </c>
      <c r="AY176" s="16" t="s">
        <v>166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6" t="s">
        <v>87</v>
      </c>
      <c r="BK176" s="219">
        <f>ROUND(P176*H176,2)</f>
        <v>0</v>
      </c>
      <c r="BL176" s="16" t="s">
        <v>174</v>
      </c>
      <c r="BM176" s="218" t="s">
        <v>852</v>
      </c>
    </row>
    <row r="177" spans="1:65" s="2" customFormat="1" ht="11.25">
      <c r="A177" s="32"/>
      <c r="B177" s="33"/>
      <c r="C177" s="34"/>
      <c r="D177" s="220" t="s">
        <v>176</v>
      </c>
      <c r="E177" s="34"/>
      <c r="F177" s="221" t="s">
        <v>363</v>
      </c>
      <c r="G177" s="34"/>
      <c r="H177" s="34"/>
      <c r="I177" s="113"/>
      <c r="J177" s="113"/>
      <c r="K177" s="34"/>
      <c r="L177" s="34"/>
      <c r="M177" s="37"/>
      <c r="N177" s="222"/>
      <c r="O177" s="223"/>
      <c r="P177" s="68"/>
      <c r="Q177" s="68"/>
      <c r="R177" s="68"/>
      <c r="S177" s="68"/>
      <c r="T177" s="68"/>
      <c r="U177" s="68"/>
      <c r="V177" s="68"/>
      <c r="W177" s="68"/>
      <c r="X177" s="69"/>
      <c r="Y177" s="32"/>
      <c r="Z177" s="32"/>
      <c r="AA177" s="32"/>
      <c r="AB177" s="32"/>
      <c r="AC177" s="32"/>
      <c r="AD177" s="32"/>
      <c r="AE177" s="32"/>
      <c r="AT177" s="16" t="s">
        <v>176</v>
      </c>
      <c r="AU177" s="16" t="s">
        <v>89</v>
      </c>
    </row>
    <row r="178" spans="1:65" s="2" customFormat="1" ht="24" customHeight="1">
      <c r="A178" s="32"/>
      <c r="B178" s="33"/>
      <c r="C178" s="246" t="s">
        <v>302</v>
      </c>
      <c r="D178" s="246" t="s">
        <v>330</v>
      </c>
      <c r="E178" s="247" t="s">
        <v>665</v>
      </c>
      <c r="F178" s="248" t="s">
        <v>666</v>
      </c>
      <c r="G178" s="249" t="s">
        <v>193</v>
      </c>
      <c r="H178" s="250">
        <v>44</v>
      </c>
      <c r="I178" s="251"/>
      <c r="J178" s="252"/>
      <c r="K178" s="253">
        <f>ROUND(P178*H178,2)</f>
        <v>0</v>
      </c>
      <c r="L178" s="248" t="s">
        <v>173</v>
      </c>
      <c r="M178" s="254"/>
      <c r="N178" s="255" t="s">
        <v>1</v>
      </c>
      <c r="O178" s="214" t="s">
        <v>42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68"/>
      <c r="T178" s="216">
        <f>S178*H178</f>
        <v>0</v>
      </c>
      <c r="U178" s="216">
        <v>1.23E-3</v>
      </c>
      <c r="V178" s="216">
        <f>U178*H178</f>
        <v>5.4120000000000001E-2</v>
      </c>
      <c r="W178" s="216">
        <v>0</v>
      </c>
      <c r="X178" s="217">
        <f>W178*H178</f>
        <v>0</v>
      </c>
      <c r="Y178" s="32"/>
      <c r="Z178" s="32"/>
      <c r="AA178" s="32"/>
      <c r="AB178" s="32"/>
      <c r="AC178" s="32"/>
      <c r="AD178" s="32"/>
      <c r="AE178" s="32"/>
      <c r="AR178" s="218" t="s">
        <v>217</v>
      </c>
      <c r="AT178" s="218" t="s">
        <v>330</v>
      </c>
      <c r="AU178" s="218" t="s">
        <v>89</v>
      </c>
      <c r="AY178" s="16" t="s">
        <v>166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6" t="s">
        <v>87</v>
      </c>
      <c r="BK178" s="219">
        <f>ROUND(P178*H178,2)</f>
        <v>0</v>
      </c>
      <c r="BL178" s="16" t="s">
        <v>174</v>
      </c>
      <c r="BM178" s="218" t="s">
        <v>667</v>
      </c>
    </row>
    <row r="179" spans="1:65" s="2" customFormat="1" ht="19.5">
      <c r="A179" s="32"/>
      <c r="B179" s="33"/>
      <c r="C179" s="34"/>
      <c r="D179" s="220" t="s">
        <v>176</v>
      </c>
      <c r="E179" s="34"/>
      <c r="F179" s="221" t="s">
        <v>666</v>
      </c>
      <c r="G179" s="34"/>
      <c r="H179" s="34"/>
      <c r="I179" s="113"/>
      <c r="J179" s="113"/>
      <c r="K179" s="34"/>
      <c r="L179" s="34"/>
      <c r="M179" s="37"/>
      <c r="N179" s="222"/>
      <c r="O179" s="223"/>
      <c r="P179" s="68"/>
      <c r="Q179" s="68"/>
      <c r="R179" s="68"/>
      <c r="S179" s="68"/>
      <c r="T179" s="68"/>
      <c r="U179" s="68"/>
      <c r="V179" s="68"/>
      <c r="W179" s="68"/>
      <c r="X179" s="69"/>
      <c r="Y179" s="32"/>
      <c r="Z179" s="32"/>
      <c r="AA179" s="32"/>
      <c r="AB179" s="32"/>
      <c r="AC179" s="32"/>
      <c r="AD179" s="32"/>
      <c r="AE179" s="32"/>
      <c r="AT179" s="16" t="s">
        <v>176</v>
      </c>
      <c r="AU179" s="16" t="s">
        <v>89</v>
      </c>
    </row>
    <row r="180" spans="1:65" s="2" customFormat="1" ht="24" customHeight="1">
      <c r="A180" s="32"/>
      <c r="B180" s="33"/>
      <c r="C180" s="246" t="s">
        <v>308</v>
      </c>
      <c r="D180" s="246" t="s">
        <v>330</v>
      </c>
      <c r="E180" s="247" t="s">
        <v>375</v>
      </c>
      <c r="F180" s="248" t="s">
        <v>376</v>
      </c>
      <c r="G180" s="249" t="s">
        <v>193</v>
      </c>
      <c r="H180" s="250">
        <v>324</v>
      </c>
      <c r="I180" s="251"/>
      <c r="J180" s="252"/>
      <c r="K180" s="253">
        <f>ROUND(P180*H180,2)</f>
        <v>0</v>
      </c>
      <c r="L180" s="248" t="s">
        <v>173</v>
      </c>
      <c r="M180" s="254"/>
      <c r="N180" s="255" t="s">
        <v>1</v>
      </c>
      <c r="O180" s="214" t="s">
        <v>42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68"/>
      <c r="T180" s="216">
        <f>S180*H180</f>
        <v>0</v>
      </c>
      <c r="U180" s="216">
        <v>1.23E-3</v>
      </c>
      <c r="V180" s="216">
        <f>U180*H180</f>
        <v>0.39851999999999999</v>
      </c>
      <c r="W180" s="216">
        <v>0</v>
      </c>
      <c r="X180" s="217">
        <f>W180*H180</f>
        <v>0</v>
      </c>
      <c r="Y180" s="32"/>
      <c r="Z180" s="32"/>
      <c r="AA180" s="32"/>
      <c r="AB180" s="32"/>
      <c r="AC180" s="32"/>
      <c r="AD180" s="32"/>
      <c r="AE180" s="32"/>
      <c r="AR180" s="218" t="s">
        <v>217</v>
      </c>
      <c r="AT180" s="218" t="s">
        <v>330</v>
      </c>
      <c r="AU180" s="218" t="s">
        <v>89</v>
      </c>
      <c r="AY180" s="16" t="s">
        <v>166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6" t="s">
        <v>87</v>
      </c>
      <c r="BK180" s="219">
        <f>ROUND(P180*H180,2)</f>
        <v>0</v>
      </c>
      <c r="BL180" s="16" t="s">
        <v>174</v>
      </c>
      <c r="BM180" s="218" t="s">
        <v>668</v>
      </c>
    </row>
    <row r="181" spans="1:65" s="2" customFormat="1" ht="19.5">
      <c r="A181" s="32"/>
      <c r="B181" s="33"/>
      <c r="C181" s="34"/>
      <c r="D181" s="220" t="s">
        <v>176</v>
      </c>
      <c r="E181" s="34"/>
      <c r="F181" s="221" t="s">
        <v>376</v>
      </c>
      <c r="G181" s="34"/>
      <c r="H181" s="34"/>
      <c r="I181" s="113"/>
      <c r="J181" s="113"/>
      <c r="K181" s="34"/>
      <c r="L181" s="34"/>
      <c r="M181" s="37"/>
      <c r="N181" s="222"/>
      <c r="O181" s="223"/>
      <c r="P181" s="68"/>
      <c r="Q181" s="68"/>
      <c r="R181" s="68"/>
      <c r="S181" s="68"/>
      <c r="T181" s="68"/>
      <c r="U181" s="68"/>
      <c r="V181" s="68"/>
      <c r="W181" s="68"/>
      <c r="X181" s="69"/>
      <c r="Y181" s="32"/>
      <c r="Z181" s="32"/>
      <c r="AA181" s="32"/>
      <c r="AB181" s="32"/>
      <c r="AC181" s="32"/>
      <c r="AD181" s="32"/>
      <c r="AE181" s="32"/>
      <c r="AT181" s="16" t="s">
        <v>176</v>
      </c>
      <c r="AU181" s="16" t="s">
        <v>89</v>
      </c>
    </row>
    <row r="182" spans="1:65" s="2" customFormat="1" ht="24" customHeight="1">
      <c r="A182" s="32"/>
      <c r="B182" s="33"/>
      <c r="C182" s="246" t="s">
        <v>314</v>
      </c>
      <c r="D182" s="246" t="s">
        <v>330</v>
      </c>
      <c r="E182" s="247" t="s">
        <v>379</v>
      </c>
      <c r="F182" s="248" t="s">
        <v>380</v>
      </c>
      <c r="G182" s="249" t="s">
        <v>193</v>
      </c>
      <c r="H182" s="250">
        <v>184</v>
      </c>
      <c r="I182" s="251"/>
      <c r="J182" s="252"/>
      <c r="K182" s="253">
        <f>ROUND(P182*H182,2)</f>
        <v>0</v>
      </c>
      <c r="L182" s="248" t="s">
        <v>173</v>
      </c>
      <c r="M182" s="254"/>
      <c r="N182" s="255" t="s">
        <v>1</v>
      </c>
      <c r="O182" s="214" t="s">
        <v>42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68"/>
      <c r="T182" s="216">
        <f>S182*H182</f>
        <v>0</v>
      </c>
      <c r="U182" s="216">
        <v>1.8000000000000001E-4</v>
      </c>
      <c r="V182" s="216">
        <f>U182*H182</f>
        <v>3.3120000000000004E-2</v>
      </c>
      <c r="W182" s="216">
        <v>0</v>
      </c>
      <c r="X182" s="217">
        <f>W182*H182</f>
        <v>0</v>
      </c>
      <c r="Y182" s="32"/>
      <c r="Z182" s="32"/>
      <c r="AA182" s="32"/>
      <c r="AB182" s="32"/>
      <c r="AC182" s="32"/>
      <c r="AD182" s="32"/>
      <c r="AE182" s="32"/>
      <c r="AR182" s="218" t="s">
        <v>217</v>
      </c>
      <c r="AT182" s="218" t="s">
        <v>330</v>
      </c>
      <c r="AU182" s="218" t="s">
        <v>89</v>
      </c>
      <c r="AY182" s="16" t="s">
        <v>166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6" t="s">
        <v>87</v>
      </c>
      <c r="BK182" s="219">
        <f>ROUND(P182*H182,2)</f>
        <v>0</v>
      </c>
      <c r="BL182" s="16" t="s">
        <v>174</v>
      </c>
      <c r="BM182" s="218" t="s">
        <v>853</v>
      </c>
    </row>
    <row r="183" spans="1:65" s="2" customFormat="1" ht="11.25">
      <c r="A183" s="32"/>
      <c r="B183" s="33"/>
      <c r="C183" s="34"/>
      <c r="D183" s="220" t="s">
        <v>176</v>
      </c>
      <c r="E183" s="34"/>
      <c r="F183" s="221" t="s">
        <v>380</v>
      </c>
      <c r="G183" s="34"/>
      <c r="H183" s="34"/>
      <c r="I183" s="113"/>
      <c r="J183" s="113"/>
      <c r="K183" s="34"/>
      <c r="L183" s="34"/>
      <c r="M183" s="37"/>
      <c r="N183" s="222"/>
      <c r="O183" s="223"/>
      <c r="P183" s="68"/>
      <c r="Q183" s="68"/>
      <c r="R183" s="68"/>
      <c r="S183" s="68"/>
      <c r="T183" s="68"/>
      <c r="U183" s="68"/>
      <c r="V183" s="68"/>
      <c r="W183" s="68"/>
      <c r="X183" s="69"/>
      <c r="Y183" s="32"/>
      <c r="Z183" s="32"/>
      <c r="AA183" s="32"/>
      <c r="AB183" s="32"/>
      <c r="AC183" s="32"/>
      <c r="AD183" s="32"/>
      <c r="AE183" s="32"/>
      <c r="AT183" s="16" t="s">
        <v>176</v>
      </c>
      <c r="AU183" s="16" t="s">
        <v>89</v>
      </c>
    </row>
    <row r="184" spans="1:65" s="2" customFormat="1" ht="24" customHeight="1">
      <c r="A184" s="32"/>
      <c r="B184" s="33"/>
      <c r="C184" s="246" t="s">
        <v>319</v>
      </c>
      <c r="D184" s="246" t="s">
        <v>330</v>
      </c>
      <c r="E184" s="247" t="s">
        <v>383</v>
      </c>
      <c r="F184" s="248" t="s">
        <v>384</v>
      </c>
      <c r="G184" s="249" t="s">
        <v>193</v>
      </c>
      <c r="H184" s="250">
        <v>184</v>
      </c>
      <c r="I184" s="251"/>
      <c r="J184" s="252"/>
      <c r="K184" s="253">
        <f>ROUND(P184*H184,2)</f>
        <v>0</v>
      </c>
      <c r="L184" s="248" t="s">
        <v>173</v>
      </c>
      <c r="M184" s="254"/>
      <c r="N184" s="255" t="s">
        <v>1</v>
      </c>
      <c r="O184" s="214" t="s">
        <v>42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68"/>
      <c r="T184" s="216">
        <f>S184*H184</f>
        <v>0</v>
      </c>
      <c r="U184" s="216">
        <v>9.0000000000000006E-5</v>
      </c>
      <c r="V184" s="216">
        <f>U184*H184</f>
        <v>1.6560000000000002E-2</v>
      </c>
      <c r="W184" s="216">
        <v>0</v>
      </c>
      <c r="X184" s="217">
        <f>W184*H184</f>
        <v>0</v>
      </c>
      <c r="Y184" s="32"/>
      <c r="Z184" s="32"/>
      <c r="AA184" s="32"/>
      <c r="AB184" s="32"/>
      <c r="AC184" s="32"/>
      <c r="AD184" s="32"/>
      <c r="AE184" s="32"/>
      <c r="AR184" s="218" t="s">
        <v>217</v>
      </c>
      <c r="AT184" s="218" t="s">
        <v>330</v>
      </c>
      <c r="AU184" s="218" t="s">
        <v>89</v>
      </c>
      <c r="AY184" s="16" t="s">
        <v>166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6" t="s">
        <v>87</v>
      </c>
      <c r="BK184" s="219">
        <f>ROUND(P184*H184,2)</f>
        <v>0</v>
      </c>
      <c r="BL184" s="16" t="s">
        <v>174</v>
      </c>
      <c r="BM184" s="218" t="s">
        <v>854</v>
      </c>
    </row>
    <row r="185" spans="1:65" s="2" customFormat="1" ht="11.25">
      <c r="A185" s="32"/>
      <c r="B185" s="33"/>
      <c r="C185" s="34"/>
      <c r="D185" s="220" t="s">
        <v>176</v>
      </c>
      <c r="E185" s="34"/>
      <c r="F185" s="221" t="s">
        <v>384</v>
      </c>
      <c r="G185" s="34"/>
      <c r="H185" s="34"/>
      <c r="I185" s="113"/>
      <c r="J185" s="113"/>
      <c r="K185" s="34"/>
      <c r="L185" s="34"/>
      <c r="M185" s="37"/>
      <c r="N185" s="222"/>
      <c r="O185" s="223"/>
      <c r="P185" s="68"/>
      <c r="Q185" s="68"/>
      <c r="R185" s="68"/>
      <c r="S185" s="68"/>
      <c r="T185" s="68"/>
      <c r="U185" s="68"/>
      <c r="V185" s="68"/>
      <c r="W185" s="68"/>
      <c r="X185" s="69"/>
      <c r="Y185" s="32"/>
      <c r="Z185" s="32"/>
      <c r="AA185" s="32"/>
      <c r="AB185" s="32"/>
      <c r="AC185" s="32"/>
      <c r="AD185" s="32"/>
      <c r="AE185" s="32"/>
      <c r="AT185" s="16" t="s">
        <v>176</v>
      </c>
      <c r="AU185" s="16" t="s">
        <v>89</v>
      </c>
    </row>
    <row r="186" spans="1:65" s="2" customFormat="1" ht="24" customHeight="1">
      <c r="A186" s="32"/>
      <c r="B186" s="33"/>
      <c r="C186" s="246" t="s">
        <v>324</v>
      </c>
      <c r="D186" s="246" t="s">
        <v>330</v>
      </c>
      <c r="E186" s="247" t="s">
        <v>391</v>
      </c>
      <c r="F186" s="248" t="s">
        <v>392</v>
      </c>
      <c r="G186" s="249" t="s">
        <v>193</v>
      </c>
      <c r="H186" s="250">
        <v>20</v>
      </c>
      <c r="I186" s="251"/>
      <c r="J186" s="252"/>
      <c r="K186" s="253">
        <f>ROUND(P186*H186,2)</f>
        <v>0</v>
      </c>
      <c r="L186" s="248" t="s">
        <v>173</v>
      </c>
      <c r="M186" s="254"/>
      <c r="N186" s="255" t="s">
        <v>1</v>
      </c>
      <c r="O186" s="214" t="s">
        <v>42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68"/>
      <c r="T186" s="216">
        <f>S186*H186</f>
        <v>0</v>
      </c>
      <c r="U186" s="216">
        <v>1.162E-2</v>
      </c>
      <c r="V186" s="216">
        <f>U186*H186</f>
        <v>0.2324</v>
      </c>
      <c r="W186" s="216">
        <v>0</v>
      </c>
      <c r="X186" s="217">
        <f>W186*H186</f>
        <v>0</v>
      </c>
      <c r="Y186" s="32"/>
      <c r="Z186" s="32"/>
      <c r="AA186" s="32"/>
      <c r="AB186" s="32"/>
      <c r="AC186" s="32"/>
      <c r="AD186" s="32"/>
      <c r="AE186" s="32"/>
      <c r="AR186" s="218" t="s">
        <v>217</v>
      </c>
      <c r="AT186" s="218" t="s">
        <v>330</v>
      </c>
      <c r="AU186" s="218" t="s">
        <v>89</v>
      </c>
      <c r="AY186" s="16" t="s">
        <v>166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6" t="s">
        <v>87</v>
      </c>
      <c r="BK186" s="219">
        <f>ROUND(P186*H186,2)</f>
        <v>0</v>
      </c>
      <c r="BL186" s="16" t="s">
        <v>174</v>
      </c>
      <c r="BM186" s="218" t="s">
        <v>855</v>
      </c>
    </row>
    <row r="187" spans="1:65" s="2" customFormat="1" ht="11.25">
      <c r="A187" s="32"/>
      <c r="B187" s="33"/>
      <c r="C187" s="34"/>
      <c r="D187" s="220" t="s">
        <v>176</v>
      </c>
      <c r="E187" s="34"/>
      <c r="F187" s="221" t="s">
        <v>392</v>
      </c>
      <c r="G187" s="34"/>
      <c r="H187" s="34"/>
      <c r="I187" s="113"/>
      <c r="J187" s="113"/>
      <c r="K187" s="34"/>
      <c r="L187" s="34"/>
      <c r="M187" s="37"/>
      <c r="N187" s="222"/>
      <c r="O187" s="223"/>
      <c r="P187" s="68"/>
      <c r="Q187" s="68"/>
      <c r="R187" s="68"/>
      <c r="S187" s="68"/>
      <c r="T187" s="68"/>
      <c r="U187" s="68"/>
      <c r="V187" s="68"/>
      <c r="W187" s="68"/>
      <c r="X187" s="69"/>
      <c r="Y187" s="32"/>
      <c r="Z187" s="32"/>
      <c r="AA187" s="32"/>
      <c r="AB187" s="32"/>
      <c r="AC187" s="32"/>
      <c r="AD187" s="32"/>
      <c r="AE187" s="32"/>
      <c r="AT187" s="16" t="s">
        <v>176</v>
      </c>
      <c r="AU187" s="16" t="s">
        <v>89</v>
      </c>
    </row>
    <row r="188" spans="1:65" s="2" customFormat="1" ht="24" customHeight="1">
      <c r="A188" s="32"/>
      <c r="B188" s="33"/>
      <c r="C188" s="246" t="s">
        <v>329</v>
      </c>
      <c r="D188" s="246" t="s">
        <v>330</v>
      </c>
      <c r="E188" s="247" t="s">
        <v>395</v>
      </c>
      <c r="F188" s="248" t="s">
        <v>396</v>
      </c>
      <c r="G188" s="249" t="s">
        <v>193</v>
      </c>
      <c r="H188" s="250">
        <v>40</v>
      </c>
      <c r="I188" s="251"/>
      <c r="J188" s="252"/>
      <c r="K188" s="253">
        <f>ROUND(P188*H188,2)</f>
        <v>0</v>
      </c>
      <c r="L188" s="248" t="s">
        <v>173</v>
      </c>
      <c r="M188" s="254"/>
      <c r="N188" s="255" t="s">
        <v>1</v>
      </c>
      <c r="O188" s="214" t="s">
        <v>42</v>
      </c>
      <c r="P188" s="215">
        <f>I188+J188</f>
        <v>0</v>
      </c>
      <c r="Q188" s="215">
        <f>ROUND(I188*H188,2)</f>
        <v>0</v>
      </c>
      <c r="R188" s="215">
        <f>ROUND(J188*H188,2)</f>
        <v>0</v>
      </c>
      <c r="S188" s="68"/>
      <c r="T188" s="216">
        <f>S188*H188</f>
        <v>0</v>
      </c>
      <c r="U188" s="216">
        <v>5.2999999999999998E-4</v>
      </c>
      <c r="V188" s="216">
        <f>U188*H188</f>
        <v>2.12E-2</v>
      </c>
      <c r="W188" s="216">
        <v>0</v>
      </c>
      <c r="X188" s="217">
        <f>W188*H188</f>
        <v>0</v>
      </c>
      <c r="Y188" s="32"/>
      <c r="Z188" s="32"/>
      <c r="AA188" s="32"/>
      <c r="AB188" s="32"/>
      <c r="AC188" s="32"/>
      <c r="AD188" s="32"/>
      <c r="AE188" s="32"/>
      <c r="AR188" s="218" t="s">
        <v>217</v>
      </c>
      <c r="AT188" s="218" t="s">
        <v>330</v>
      </c>
      <c r="AU188" s="218" t="s">
        <v>89</v>
      </c>
      <c r="AY188" s="16" t="s">
        <v>166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6" t="s">
        <v>87</v>
      </c>
      <c r="BK188" s="219">
        <f>ROUND(P188*H188,2)</f>
        <v>0</v>
      </c>
      <c r="BL188" s="16" t="s">
        <v>174</v>
      </c>
      <c r="BM188" s="218" t="s">
        <v>856</v>
      </c>
    </row>
    <row r="189" spans="1:65" s="2" customFormat="1" ht="11.25">
      <c r="A189" s="32"/>
      <c r="B189" s="33"/>
      <c r="C189" s="34"/>
      <c r="D189" s="220" t="s">
        <v>176</v>
      </c>
      <c r="E189" s="34"/>
      <c r="F189" s="221" t="s">
        <v>396</v>
      </c>
      <c r="G189" s="34"/>
      <c r="H189" s="34"/>
      <c r="I189" s="113"/>
      <c r="J189" s="113"/>
      <c r="K189" s="34"/>
      <c r="L189" s="34"/>
      <c r="M189" s="37"/>
      <c r="N189" s="222"/>
      <c r="O189" s="223"/>
      <c r="P189" s="68"/>
      <c r="Q189" s="68"/>
      <c r="R189" s="68"/>
      <c r="S189" s="68"/>
      <c r="T189" s="68"/>
      <c r="U189" s="68"/>
      <c r="V189" s="68"/>
      <c r="W189" s="68"/>
      <c r="X189" s="69"/>
      <c r="Y189" s="32"/>
      <c r="Z189" s="32"/>
      <c r="AA189" s="32"/>
      <c r="AB189" s="32"/>
      <c r="AC189" s="32"/>
      <c r="AD189" s="32"/>
      <c r="AE189" s="32"/>
      <c r="AT189" s="16" t="s">
        <v>176</v>
      </c>
      <c r="AU189" s="16" t="s">
        <v>89</v>
      </c>
    </row>
    <row r="190" spans="1:65" s="2" customFormat="1" ht="24" customHeight="1">
      <c r="A190" s="32"/>
      <c r="B190" s="33"/>
      <c r="C190" s="246" t="s">
        <v>335</v>
      </c>
      <c r="D190" s="246" t="s">
        <v>330</v>
      </c>
      <c r="E190" s="247" t="s">
        <v>399</v>
      </c>
      <c r="F190" s="248" t="s">
        <v>400</v>
      </c>
      <c r="G190" s="249" t="s">
        <v>193</v>
      </c>
      <c r="H190" s="250">
        <v>40</v>
      </c>
      <c r="I190" s="251"/>
      <c r="J190" s="252"/>
      <c r="K190" s="253">
        <f>ROUND(P190*H190,2)</f>
        <v>0</v>
      </c>
      <c r="L190" s="248" t="s">
        <v>173</v>
      </c>
      <c r="M190" s="254"/>
      <c r="N190" s="255" t="s">
        <v>1</v>
      </c>
      <c r="O190" s="214" t="s">
        <v>42</v>
      </c>
      <c r="P190" s="215">
        <f>I190+J190</f>
        <v>0</v>
      </c>
      <c r="Q190" s="215">
        <f>ROUND(I190*H190,2)</f>
        <v>0</v>
      </c>
      <c r="R190" s="215">
        <f>ROUND(J190*H190,2)</f>
        <v>0</v>
      </c>
      <c r="S190" s="68"/>
      <c r="T190" s="216">
        <f>S190*H190</f>
        <v>0</v>
      </c>
      <c r="U190" s="216">
        <v>1.2E-4</v>
      </c>
      <c r="V190" s="216">
        <f>U190*H190</f>
        <v>4.8000000000000004E-3</v>
      </c>
      <c r="W190" s="216">
        <v>0</v>
      </c>
      <c r="X190" s="217">
        <f>W190*H190</f>
        <v>0</v>
      </c>
      <c r="Y190" s="32"/>
      <c r="Z190" s="32"/>
      <c r="AA190" s="32"/>
      <c r="AB190" s="32"/>
      <c r="AC190" s="32"/>
      <c r="AD190" s="32"/>
      <c r="AE190" s="32"/>
      <c r="AR190" s="218" t="s">
        <v>217</v>
      </c>
      <c r="AT190" s="218" t="s">
        <v>330</v>
      </c>
      <c r="AU190" s="218" t="s">
        <v>89</v>
      </c>
      <c r="AY190" s="16" t="s">
        <v>166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6" t="s">
        <v>87</v>
      </c>
      <c r="BK190" s="219">
        <f>ROUND(P190*H190,2)</f>
        <v>0</v>
      </c>
      <c r="BL190" s="16" t="s">
        <v>174</v>
      </c>
      <c r="BM190" s="218" t="s">
        <v>857</v>
      </c>
    </row>
    <row r="191" spans="1:65" s="2" customFormat="1" ht="11.25">
      <c r="A191" s="32"/>
      <c r="B191" s="33"/>
      <c r="C191" s="34"/>
      <c r="D191" s="220" t="s">
        <v>176</v>
      </c>
      <c r="E191" s="34"/>
      <c r="F191" s="221" t="s">
        <v>400</v>
      </c>
      <c r="G191" s="34"/>
      <c r="H191" s="34"/>
      <c r="I191" s="113"/>
      <c r="J191" s="113"/>
      <c r="K191" s="34"/>
      <c r="L191" s="34"/>
      <c r="M191" s="37"/>
      <c r="N191" s="222"/>
      <c r="O191" s="223"/>
      <c r="P191" s="68"/>
      <c r="Q191" s="68"/>
      <c r="R191" s="68"/>
      <c r="S191" s="68"/>
      <c r="T191" s="68"/>
      <c r="U191" s="68"/>
      <c r="V191" s="68"/>
      <c r="W191" s="68"/>
      <c r="X191" s="69"/>
      <c r="Y191" s="32"/>
      <c r="Z191" s="32"/>
      <c r="AA191" s="32"/>
      <c r="AB191" s="32"/>
      <c r="AC191" s="32"/>
      <c r="AD191" s="32"/>
      <c r="AE191" s="32"/>
      <c r="AT191" s="16" t="s">
        <v>176</v>
      </c>
      <c r="AU191" s="16" t="s">
        <v>89</v>
      </c>
    </row>
    <row r="192" spans="1:65" s="2" customFormat="1" ht="24" customHeight="1">
      <c r="A192" s="32"/>
      <c r="B192" s="33"/>
      <c r="C192" s="246" t="s">
        <v>340</v>
      </c>
      <c r="D192" s="246" t="s">
        <v>330</v>
      </c>
      <c r="E192" s="247" t="s">
        <v>362</v>
      </c>
      <c r="F192" s="248" t="s">
        <v>363</v>
      </c>
      <c r="G192" s="249" t="s">
        <v>193</v>
      </c>
      <c r="H192" s="250">
        <v>40</v>
      </c>
      <c r="I192" s="251"/>
      <c r="J192" s="252"/>
      <c r="K192" s="253">
        <f>ROUND(P192*H192,2)</f>
        <v>0</v>
      </c>
      <c r="L192" s="248" t="s">
        <v>173</v>
      </c>
      <c r="M192" s="254"/>
      <c r="N192" s="255" t="s">
        <v>1</v>
      </c>
      <c r="O192" s="214" t="s">
        <v>42</v>
      </c>
      <c r="P192" s="215">
        <f>I192+J192</f>
        <v>0</v>
      </c>
      <c r="Q192" s="215">
        <f>ROUND(I192*H192,2)</f>
        <v>0</v>
      </c>
      <c r="R192" s="215">
        <f>ROUND(J192*H192,2)</f>
        <v>0</v>
      </c>
      <c r="S192" s="68"/>
      <c r="T192" s="216">
        <f>S192*H192</f>
        <v>0</v>
      </c>
      <c r="U192" s="216">
        <v>9.0000000000000006E-5</v>
      </c>
      <c r="V192" s="216">
        <f>U192*H192</f>
        <v>3.6000000000000003E-3</v>
      </c>
      <c r="W192" s="216">
        <v>0</v>
      </c>
      <c r="X192" s="217">
        <f>W192*H192</f>
        <v>0</v>
      </c>
      <c r="Y192" s="32"/>
      <c r="Z192" s="32"/>
      <c r="AA192" s="32"/>
      <c r="AB192" s="32"/>
      <c r="AC192" s="32"/>
      <c r="AD192" s="32"/>
      <c r="AE192" s="32"/>
      <c r="AR192" s="218" t="s">
        <v>217</v>
      </c>
      <c r="AT192" s="218" t="s">
        <v>330</v>
      </c>
      <c r="AU192" s="218" t="s">
        <v>89</v>
      </c>
      <c r="AY192" s="16" t="s">
        <v>166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6" t="s">
        <v>87</v>
      </c>
      <c r="BK192" s="219">
        <f>ROUND(P192*H192,2)</f>
        <v>0</v>
      </c>
      <c r="BL192" s="16" t="s">
        <v>174</v>
      </c>
      <c r="BM192" s="218" t="s">
        <v>858</v>
      </c>
    </row>
    <row r="193" spans="1:65" s="2" customFormat="1" ht="11.25">
      <c r="A193" s="32"/>
      <c r="B193" s="33"/>
      <c r="C193" s="34"/>
      <c r="D193" s="220" t="s">
        <v>176</v>
      </c>
      <c r="E193" s="34"/>
      <c r="F193" s="221" t="s">
        <v>363</v>
      </c>
      <c r="G193" s="34"/>
      <c r="H193" s="34"/>
      <c r="I193" s="113"/>
      <c r="J193" s="113"/>
      <c r="K193" s="34"/>
      <c r="L193" s="34"/>
      <c r="M193" s="37"/>
      <c r="N193" s="222"/>
      <c r="O193" s="223"/>
      <c r="P193" s="68"/>
      <c r="Q193" s="68"/>
      <c r="R193" s="68"/>
      <c r="S193" s="68"/>
      <c r="T193" s="68"/>
      <c r="U193" s="68"/>
      <c r="V193" s="68"/>
      <c r="W193" s="68"/>
      <c r="X193" s="69"/>
      <c r="Y193" s="32"/>
      <c r="Z193" s="32"/>
      <c r="AA193" s="32"/>
      <c r="AB193" s="32"/>
      <c r="AC193" s="32"/>
      <c r="AD193" s="32"/>
      <c r="AE193" s="32"/>
      <c r="AT193" s="16" t="s">
        <v>176</v>
      </c>
      <c r="AU193" s="16" t="s">
        <v>89</v>
      </c>
    </row>
    <row r="194" spans="1:65" s="2" customFormat="1" ht="24" customHeight="1">
      <c r="A194" s="32"/>
      <c r="B194" s="33"/>
      <c r="C194" s="246" t="s">
        <v>345</v>
      </c>
      <c r="D194" s="246" t="s">
        <v>330</v>
      </c>
      <c r="E194" s="247" t="s">
        <v>675</v>
      </c>
      <c r="F194" s="248" t="s">
        <v>676</v>
      </c>
      <c r="G194" s="249" t="s">
        <v>198</v>
      </c>
      <c r="H194" s="250">
        <v>7.35</v>
      </c>
      <c r="I194" s="251"/>
      <c r="J194" s="252"/>
      <c r="K194" s="253">
        <f>ROUND(P194*H194,2)</f>
        <v>0</v>
      </c>
      <c r="L194" s="248" t="s">
        <v>173</v>
      </c>
      <c r="M194" s="254"/>
      <c r="N194" s="255" t="s">
        <v>1</v>
      </c>
      <c r="O194" s="214" t="s">
        <v>42</v>
      </c>
      <c r="P194" s="215">
        <f>I194+J194</f>
        <v>0</v>
      </c>
      <c r="Q194" s="215">
        <f>ROUND(I194*H194,2)</f>
        <v>0</v>
      </c>
      <c r="R194" s="215">
        <f>ROUND(J194*H194,2)</f>
        <v>0</v>
      </c>
      <c r="S194" s="68"/>
      <c r="T194" s="216">
        <f>S194*H194</f>
        <v>0</v>
      </c>
      <c r="U194" s="216">
        <v>1</v>
      </c>
      <c r="V194" s="216">
        <f>U194*H194</f>
        <v>7.35</v>
      </c>
      <c r="W194" s="216">
        <v>0</v>
      </c>
      <c r="X194" s="217">
        <f>W194*H194</f>
        <v>0</v>
      </c>
      <c r="Y194" s="32"/>
      <c r="Z194" s="32"/>
      <c r="AA194" s="32"/>
      <c r="AB194" s="32"/>
      <c r="AC194" s="32"/>
      <c r="AD194" s="32"/>
      <c r="AE194" s="32"/>
      <c r="AR194" s="218" t="s">
        <v>217</v>
      </c>
      <c r="AT194" s="218" t="s">
        <v>330</v>
      </c>
      <c r="AU194" s="218" t="s">
        <v>89</v>
      </c>
      <c r="AY194" s="16" t="s">
        <v>166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6" t="s">
        <v>87</v>
      </c>
      <c r="BK194" s="219">
        <f>ROUND(P194*H194,2)</f>
        <v>0</v>
      </c>
      <c r="BL194" s="16" t="s">
        <v>174</v>
      </c>
      <c r="BM194" s="218" t="s">
        <v>677</v>
      </c>
    </row>
    <row r="195" spans="1:65" s="2" customFormat="1" ht="11.25">
      <c r="A195" s="32"/>
      <c r="B195" s="33"/>
      <c r="C195" s="34"/>
      <c r="D195" s="220" t="s">
        <v>176</v>
      </c>
      <c r="E195" s="34"/>
      <c r="F195" s="221" t="s">
        <v>676</v>
      </c>
      <c r="G195" s="34"/>
      <c r="H195" s="34"/>
      <c r="I195" s="113"/>
      <c r="J195" s="113"/>
      <c r="K195" s="34"/>
      <c r="L195" s="34"/>
      <c r="M195" s="37"/>
      <c r="N195" s="222"/>
      <c r="O195" s="223"/>
      <c r="P195" s="68"/>
      <c r="Q195" s="68"/>
      <c r="R195" s="68"/>
      <c r="S195" s="68"/>
      <c r="T195" s="68"/>
      <c r="U195" s="68"/>
      <c r="V195" s="68"/>
      <c r="W195" s="68"/>
      <c r="X195" s="69"/>
      <c r="Y195" s="32"/>
      <c r="Z195" s="32"/>
      <c r="AA195" s="32"/>
      <c r="AB195" s="32"/>
      <c r="AC195" s="32"/>
      <c r="AD195" s="32"/>
      <c r="AE195" s="32"/>
      <c r="AT195" s="16" t="s">
        <v>176</v>
      </c>
      <c r="AU195" s="16" t="s">
        <v>89</v>
      </c>
    </row>
    <row r="196" spans="1:65" s="2" customFormat="1" ht="24" customHeight="1">
      <c r="A196" s="32"/>
      <c r="B196" s="33"/>
      <c r="C196" s="246" t="s">
        <v>349</v>
      </c>
      <c r="D196" s="246" t="s">
        <v>330</v>
      </c>
      <c r="E196" s="247" t="s">
        <v>678</v>
      </c>
      <c r="F196" s="248" t="s">
        <v>679</v>
      </c>
      <c r="G196" s="249" t="s">
        <v>198</v>
      </c>
      <c r="H196" s="250">
        <v>7.35</v>
      </c>
      <c r="I196" s="251"/>
      <c r="J196" s="252"/>
      <c r="K196" s="253">
        <f>ROUND(P196*H196,2)</f>
        <v>0</v>
      </c>
      <c r="L196" s="248" t="s">
        <v>173</v>
      </c>
      <c r="M196" s="254"/>
      <c r="N196" s="255" t="s">
        <v>1</v>
      </c>
      <c r="O196" s="214" t="s">
        <v>42</v>
      </c>
      <c r="P196" s="215">
        <f>I196+J196</f>
        <v>0</v>
      </c>
      <c r="Q196" s="215">
        <f>ROUND(I196*H196,2)</f>
        <v>0</v>
      </c>
      <c r="R196" s="215">
        <f>ROUND(J196*H196,2)</f>
        <v>0</v>
      </c>
      <c r="S196" s="68"/>
      <c r="T196" s="216">
        <f>S196*H196</f>
        <v>0</v>
      </c>
      <c r="U196" s="216">
        <v>1</v>
      </c>
      <c r="V196" s="216">
        <f>U196*H196</f>
        <v>7.35</v>
      </c>
      <c r="W196" s="216">
        <v>0</v>
      </c>
      <c r="X196" s="217">
        <f>W196*H196</f>
        <v>0</v>
      </c>
      <c r="Y196" s="32"/>
      <c r="Z196" s="32"/>
      <c r="AA196" s="32"/>
      <c r="AB196" s="32"/>
      <c r="AC196" s="32"/>
      <c r="AD196" s="32"/>
      <c r="AE196" s="32"/>
      <c r="AR196" s="218" t="s">
        <v>217</v>
      </c>
      <c r="AT196" s="218" t="s">
        <v>330</v>
      </c>
      <c r="AU196" s="218" t="s">
        <v>89</v>
      </c>
      <c r="AY196" s="16" t="s">
        <v>166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6" t="s">
        <v>87</v>
      </c>
      <c r="BK196" s="219">
        <f>ROUND(P196*H196,2)</f>
        <v>0</v>
      </c>
      <c r="BL196" s="16" t="s">
        <v>174</v>
      </c>
      <c r="BM196" s="218" t="s">
        <v>680</v>
      </c>
    </row>
    <row r="197" spans="1:65" s="2" customFormat="1" ht="11.25">
      <c r="A197" s="32"/>
      <c r="B197" s="33"/>
      <c r="C197" s="34"/>
      <c r="D197" s="220" t="s">
        <v>176</v>
      </c>
      <c r="E197" s="34"/>
      <c r="F197" s="221" t="s">
        <v>679</v>
      </c>
      <c r="G197" s="34"/>
      <c r="H197" s="34"/>
      <c r="I197" s="113"/>
      <c r="J197" s="113"/>
      <c r="K197" s="34"/>
      <c r="L197" s="34"/>
      <c r="M197" s="37"/>
      <c r="N197" s="222"/>
      <c r="O197" s="223"/>
      <c r="P197" s="68"/>
      <c r="Q197" s="68"/>
      <c r="R197" s="68"/>
      <c r="S197" s="68"/>
      <c r="T197" s="68"/>
      <c r="U197" s="68"/>
      <c r="V197" s="68"/>
      <c r="W197" s="68"/>
      <c r="X197" s="69"/>
      <c r="Y197" s="32"/>
      <c r="Z197" s="32"/>
      <c r="AA197" s="32"/>
      <c r="AB197" s="32"/>
      <c r="AC197" s="32"/>
      <c r="AD197" s="32"/>
      <c r="AE197" s="32"/>
      <c r="AT197" s="16" t="s">
        <v>176</v>
      </c>
      <c r="AU197" s="16" t="s">
        <v>89</v>
      </c>
    </row>
    <row r="198" spans="1:65" s="2" customFormat="1" ht="24" customHeight="1">
      <c r="A198" s="32"/>
      <c r="B198" s="33"/>
      <c r="C198" s="246" t="s">
        <v>353</v>
      </c>
      <c r="D198" s="246" t="s">
        <v>330</v>
      </c>
      <c r="E198" s="247" t="s">
        <v>681</v>
      </c>
      <c r="F198" s="248" t="s">
        <v>682</v>
      </c>
      <c r="G198" s="249" t="s">
        <v>198</v>
      </c>
      <c r="H198" s="250">
        <v>7.8230000000000004</v>
      </c>
      <c r="I198" s="251"/>
      <c r="J198" s="252"/>
      <c r="K198" s="253">
        <f>ROUND(P198*H198,2)</f>
        <v>0</v>
      </c>
      <c r="L198" s="248" t="s">
        <v>173</v>
      </c>
      <c r="M198" s="254"/>
      <c r="N198" s="255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1</v>
      </c>
      <c r="V198" s="216">
        <f>U198*H198</f>
        <v>7.8230000000000004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217</v>
      </c>
      <c r="AT198" s="218" t="s">
        <v>330</v>
      </c>
      <c r="AU198" s="218" t="s">
        <v>89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174</v>
      </c>
      <c r="BM198" s="218" t="s">
        <v>683</v>
      </c>
    </row>
    <row r="199" spans="1:65" s="2" customFormat="1" ht="11.25">
      <c r="A199" s="32"/>
      <c r="B199" s="33"/>
      <c r="C199" s="34"/>
      <c r="D199" s="220" t="s">
        <v>176</v>
      </c>
      <c r="E199" s="34"/>
      <c r="F199" s="221" t="s">
        <v>682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89</v>
      </c>
    </row>
    <row r="200" spans="1:65" s="2" customFormat="1" ht="24" customHeight="1">
      <c r="A200" s="32"/>
      <c r="B200" s="33"/>
      <c r="C200" s="246" t="s">
        <v>357</v>
      </c>
      <c r="D200" s="246" t="s">
        <v>330</v>
      </c>
      <c r="E200" s="247" t="s">
        <v>684</v>
      </c>
      <c r="F200" s="248" t="s">
        <v>685</v>
      </c>
      <c r="G200" s="249" t="s">
        <v>172</v>
      </c>
      <c r="H200" s="250">
        <v>30</v>
      </c>
      <c r="I200" s="251"/>
      <c r="J200" s="252"/>
      <c r="K200" s="253">
        <f>ROUND(P200*H200,2)</f>
        <v>0</v>
      </c>
      <c r="L200" s="248" t="s">
        <v>173</v>
      </c>
      <c r="M200" s="254"/>
      <c r="N200" s="255" t="s">
        <v>1</v>
      </c>
      <c r="O200" s="214" t="s">
        <v>42</v>
      </c>
      <c r="P200" s="215">
        <f>I200+J200</f>
        <v>0</v>
      </c>
      <c r="Q200" s="215">
        <f>ROUND(I200*H200,2)</f>
        <v>0</v>
      </c>
      <c r="R200" s="215">
        <f>ROUND(J200*H200,2)</f>
        <v>0</v>
      </c>
      <c r="S200" s="68"/>
      <c r="T200" s="216">
        <f>S200*H200</f>
        <v>0</v>
      </c>
      <c r="U200" s="216">
        <v>0</v>
      </c>
      <c r="V200" s="216">
        <f>U200*H200</f>
        <v>0</v>
      </c>
      <c r="W200" s="216">
        <v>0</v>
      </c>
      <c r="X200" s="217">
        <f>W200*H200</f>
        <v>0</v>
      </c>
      <c r="Y200" s="32"/>
      <c r="Z200" s="32"/>
      <c r="AA200" s="32"/>
      <c r="AB200" s="32"/>
      <c r="AC200" s="32"/>
      <c r="AD200" s="32"/>
      <c r="AE200" s="32"/>
      <c r="AR200" s="218" t="s">
        <v>217</v>
      </c>
      <c r="AT200" s="218" t="s">
        <v>330</v>
      </c>
      <c r="AU200" s="218" t="s">
        <v>89</v>
      </c>
      <c r="AY200" s="16" t="s">
        <v>166</v>
      </c>
      <c r="BE200" s="219">
        <f>IF(O200="základní",K200,0)</f>
        <v>0</v>
      </c>
      <c r="BF200" s="219">
        <f>IF(O200="snížená",K200,0)</f>
        <v>0</v>
      </c>
      <c r="BG200" s="219">
        <f>IF(O200="zákl. přenesená",K200,0)</f>
        <v>0</v>
      </c>
      <c r="BH200" s="219">
        <f>IF(O200="sníž. přenesená",K200,0)</f>
        <v>0</v>
      </c>
      <c r="BI200" s="219">
        <f>IF(O200="nulová",K200,0)</f>
        <v>0</v>
      </c>
      <c r="BJ200" s="16" t="s">
        <v>87</v>
      </c>
      <c r="BK200" s="219">
        <f>ROUND(P200*H200,2)</f>
        <v>0</v>
      </c>
      <c r="BL200" s="16" t="s">
        <v>174</v>
      </c>
      <c r="BM200" s="218" t="s">
        <v>686</v>
      </c>
    </row>
    <row r="201" spans="1:65" s="2" customFormat="1" ht="11.25">
      <c r="A201" s="32"/>
      <c r="B201" s="33"/>
      <c r="C201" s="34"/>
      <c r="D201" s="220" t="s">
        <v>176</v>
      </c>
      <c r="E201" s="34"/>
      <c r="F201" s="221" t="s">
        <v>685</v>
      </c>
      <c r="G201" s="34"/>
      <c r="H201" s="34"/>
      <c r="I201" s="113"/>
      <c r="J201" s="113"/>
      <c r="K201" s="34"/>
      <c r="L201" s="34"/>
      <c r="M201" s="37"/>
      <c r="N201" s="222"/>
      <c r="O201" s="223"/>
      <c r="P201" s="68"/>
      <c r="Q201" s="68"/>
      <c r="R201" s="68"/>
      <c r="S201" s="68"/>
      <c r="T201" s="68"/>
      <c r="U201" s="68"/>
      <c r="V201" s="68"/>
      <c r="W201" s="68"/>
      <c r="X201" s="69"/>
      <c r="Y201" s="32"/>
      <c r="Z201" s="32"/>
      <c r="AA201" s="32"/>
      <c r="AB201" s="32"/>
      <c r="AC201" s="32"/>
      <c r="AD201" s="32"/>
      <c r="AE201" s="32"/>
      <c r="AT201" s="16" t="s">
        <v>176</v>
      </c>
      <c r="AU201" s="16" t="s">
        <v>89</v>
      </c>
    </row>
    <row r="202" spans="1:65" s="2" customFormat="1" ht="24" customHeight="1">
      <c r="A202" s="32"/>
      <c r="B202" s="33"/>
      <c r="C202" s="246" t="s">
        <v>361</v>
      </c>
      <c r="D202" s="246" t="s">
        <v>330</v>
      </c>
      <c r="E202" s="247" t="s">
        <v>687</v>
      </c>
      <c r="F202" s="248" t="s">
        <v>688</v>
      </c>
      <c r="G202" s="249" t="s">
        <v>193</v>
      </c>
      <c r="H202" s="250">
        <v>1</v>
      </c>
      <c r="I202" s="251"/>
      <c r="J202" s="252"/>
      <c r="K202" s="253">
        <f>ROUND(P202*H202,2)</f>
        <v>0</v>
      </c>
      <c r="L202" s="248" t="s">
        <v>173</v>
      </c>
      <c r="M202" s="254"/>
      <c r="N202" s="255" t="s">
        <v>1</v>
      </c>
      <c r="O202" s="214" t="s">
        <v>42</v>
      </c>
      <c r="P202" s="215">
        <f>I202+J202</f>
        <v>0</v>
      </c>
      <c r="Q202" s="215">
        <f>ROUND(I202*H202,2)</f>
        <v>0</v>
      </c>
      <c r="R202" s="215">
        <f>ROUND(J202*H202,2)</f>
        <v>0</v>
      </c>
      <c r="S202" s="68"/>
      <c r="T202" s="216">
        <f>S202*H202</f>
        <v>0</v>
      </c>
      <c r="U202" s="216">
        <v>1.08</v>
      </c>
      <c r="V202" s="216">
        <f>U202*H202</f>
        <v>1.08</v>
      </c>
      <c r="W202" s="216">
        <v>0</v>
      </c>
      <c r="X202" s="217">
        <f>W202*H202</f>
        <v>0</v>
      </c>
      <c r="Y202" s="32"/>
      <c r="Z202" s="32"/>
      <c r="AA202" s="32"/>
      <c r="AB202" s="32"/>
      <c r="AC202" s="32"/>
      <c r="AD202" s="32"/>
      <c r="AE202" s="32"/>
      <c r="AR202" s="218" t="s">
        <v>217</v>
      </c>
      <c r="AT202" s="218" t="s">
        <v>330</v>
      </c>
      <c r="AU202" s="218" t="s">
        <v>89</v>
      </c>
      <c r="AY202" s="16" t="s">
        <v>166</v>
      </c>
      <c r="BE202" s="219">
        <f>IF(O202="základní",K202,0)</f>
        <v>0</v>
      </c>
      <c r="BF202" s="219">
        <f>IF(O202="snížená",K202,0)</f>
        <v>0</v>
      </c>
      <c r="BG202" s="219">
        <f>IF(O202="zákl. přenesená",K202,0)</f>
        <v>0</v>
      </c>
      <c r="BH202" s="219">
        <f>IF(O202="sníž. přenesená",K202,0)</f>
        <v>0</v>
      </c>
      <c r="BI202" s="219">
        <f>IF(O202="nulová",K202,0)</f>
        <v>0</v>
      </c>
      <c r="BJ202" s="16" t="s">
        <v>87</v>
      </c>
      <c r="BK202" s="219">
        <f>ROUND(P202*H202,2)</f>
        <v>0</v>
      </c>
      <c r="BL202" s="16" t="s">
        <v>174</v>
      </c>
      <c r="BM202" s="218" t="s">
        <v>859</v>
      </c>
    </row>
    <row r="203" spans="1:65" s="2" customFormat="1" ht="11.25">
      <c r="A203" s="32"/>
      <c r="B203" s="33"/>
      <c r="C203" s="34"/>
      <c r="D203" s="220" t="s">
        <v>176</v>
      </c>
      <c r="E203" s="34"/>
      <c r="F203" s="221" t="s">
        <v>688</v>
      </c>
      <c r="G203" s="34"/>
      <c r="H203" s="34"/>
      <c r="I203" s="113"/>
      <c r="J203" s="113"/>
      <c r="K203" s="34"/>
      <c r="L203" s="34"/>
      <c r="M203" s="37"/>
      <c r="N203" s="222"/>
      <c r="O203" s="223"/>
      <c r="P203" s="68"/>
      <c r="Q203" s="68"/>
      <c r="R203" s="68"/>
      <c r="S203" s="68"/>
      <c r="T203" s="68"/>
      <c r="U203" s="68"/>
      <c r="V203" s="68"/>
      <c r="W203" s="68"/>
      <c r="X203" s="69"/>
      <c r="Y203" s="32"/>
      <c r="Z203" s="32"/>
      <c r="AA203" s="32"/>
      <c r="AB203" s="32"/>
      <c r="AC203" s="32"/>
      <c r="AD203" s="32"/>
      <c r="AE203" s="32"/>
      <c r="AT203" s="16" t="s">
        <v>176</v>
      </c>
      <c r="AU203" s="16" t="s">
        <v>89</v>
      </c>
    </row>
    <row r="204" spans="1:65" s="2" customFormat="1" ht="24" customHeight="1">
      <c r="A204" s="32"/>
      <c r="B204" s="33"/>
      <c r="C204" s="246" t="s">
        <v>365</v>
      </c>
      <c r="D204" s="246" t="s">
        <v>330</v>
      </c>
      <c r="E204" s="247" t="s">
        <v>860</v>
      </c>
      <c r="F204" s="248" t="s">
        <v>861</v>
      </c>
      <c r="G204" s="249" t="s">
        <v>193</v>
      </c>
      <c r="H204" s="250">
        <v>3</v>
      </c>
      <c r="I204" s="251"/>
      <c r="J204" s="252"/>
      <c r="K204" s="253">
        <f>ROUND(P204*H204,2)</f>
        <v>0</v>
      </c>
      <c r="L204" s="248" t="s">
        <v>173</v>
      </c>
      <c r="M204" s="254"/>
      <c r="N204" s="255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0.88</v>
      </c>
      <c r="V204" s="216">
        <f>U204*H204</f>
        <v>2.64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217</v>
      </c>
      <c r="AT204" s="218" t="s">
        <v>330</v>
      </c>
      <c r="AU204" s="218" t="s">
        <v>89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174</v>
      </c>
      <c r="BM204" s="218" t="s">
        <v>862</v>
      </c>
    </row>
    <row r="205" spans="1:65" s="2" customFormat="1" ht="11.25">
      <c r="A205" s="32"/>
      <c r="B205" s="33"/>
      <c r="C205" s="34"/>
      <c r="D205" s="220" t="s">
        <v>176</v>
      </c>
      <c r="E205" s="34"/>
      <c r="F205" s="221" t="s">
        <v>861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89</v>
      </c>
    </row>
    <row r="206" spans="1:65" s="2" customFormat="1" ht="24" customHeight="1">
      <c r="A206" s="32"/>
      <c r="B206" s="33"/>
      <c r="C206" s="246" t="s">
        <v>369</v>
      </c>
      <c r="D206" s="246" t="s">
        <v>330</v>
      </c>
      <c r="E206" s="247" t="s">
        <v>863</v>
      </c>
      <c r="F206" s="248" t="s">
        <v>864</v>
      </c>
      <c r="G206" s="249" t="s">
        <v>193</v>
      </c>
      <c r="H206" s="250">
        <v>1</v>
      </c>
      <c r="I206" s="251"/>
      <c r="J206" s="252"/>
      <c r="K206" s="253">
        <f>ROUND(P206*H206,2)</f>
        <v>0</v>
      </c>
      <c r="L206" s="248" t="s">
        <v>173</v>
      </c>
      <c r="M206" s="254"/>
      <c r="N206" s="255" t="s">
        <v>1</v>
      </c>
      <c r="O206" s="214" t="s">
        <v>42</v>
      </c>
      <c r="P206" s="215">
        <f>I206+J206</f>
        <v>0</v>
      </c>
      <c r="Q206" s="215">
        <f>ROUND(I206*H206,2)</f>
        <v>0</v>
      </c>
      <c r="R206" s="215">
        <f>ROUND(J206*H206,2)</f>
        <v>0</v>
      </c>
      <c r="S206" s="68"/>
      <c r="T206" s="216">
        <f>S206*H206</f>
        <v>0</v>
      </c>
      <c r="U206" s="216">
        <v>0.90700000000000003</v>
      </c>
      <c r="V206" s="216">
        <f>U206*H206</f>
        <v>0.90700000000000003</v>
      </c>
      <c r="W206" s="216">
        <v>0</v>
      </c>
      <c r="X206" s="217">
        <f>W206*H206</f>
        <v>0</v>
      </c>
      <c r="Y206" s="32"/>
      <c r="Z206" s="32"/>
      <c r="AA206" s="32"/>
      <c r="AB206" s="32"/>
      <c r="AC206" s="32"/>
      <c r="AD206" s="32"/>
      <c r="AE206" s="32"/>
      <c r="AR206" s="218" t="s">
        <v>217</v>
      </c>
      <c r="AT206" s="218" t="s">
        <v>330</v>
      </c>
      <c r="AU206" s="218" t="s">
        <v>89</v>
      </c>
      <c r="AY206" s="16" t="s">
        <v>166</v>
      </c>
      <c r="BE206" s="219">
        <f>IF(O206="základní",K206,0)</f>
        <v>0</v>
      </c>
      <c r="BF206" s="219">
        <f>IF(O206="snížená",K206,0)</f>
        <v>0</v>
      </c>
      <c r="BG206" s="219">
        <f>IF(O206="zákl. přenesená",K206,0)</f>
        <v>0</v>
      </c>
      <c r="BH206" s="219">
        <f>IF(O206="sníž. přenesená",K206,0)</f>
        <v>0</v>
      </c>
      <c r="BI206" s="219">
        <f>IF(O206="nulová",K206,0)</f>
        <v>0</v>
      </c>
      <c r="BJ206" s="16" t="s">
        <v>87</v>
      </c>
      <c r="BK206" s="219">
        <f>ROUND(P206*H206,2)</f>
        <v>0</v>
      </c>
      <c r="BL206" s="16" t="s">
        <v>174</v>
      </c>
      <c r="BM206" s="218" t="s">
        <v>865</v>
      </c>
    </row>
    <row r="207" spans="1:65" s="2" customFormat="1" ht="11.25">
      <c r="A207" s="32"/>
      <c r="B207" s="33"/>
      <c r="C207" s="34"/>
      <c r="D207" s="220" t="s">
        <v>176</v>
      </c>
      <c r="E207" s="34"/>
      <c r="F207" s="221" t="s">
        <v>864</v>
      </c>
      <c r="G207" s="34"/>
      <c r="H207" s="34"/>
      <c r="I207" s="113"/>
      <c r="J207" s="113"/>
      <c r="K207" s="34"/>
      <c r="L207" s="34"/>
      <c r="M207" s="37"/>
      <c r="N207" s="222"/>
      <c r="O207" s="223"/>
      <c r="P207" s="68"/>
      <c r="Q207" s="68"/>
      <c r="R207" s="68"/>
      <c r="S207" s="68"/>
      <c r="T207" s="68"/>
      <c r="U207" s="68"/>
      <c r="V207" s="68"/>
      <c r="W207" s="68"/>
      <c r="X207" s="69"/>
      <c r="Y207" s="32"/>
      <c r="Z207" s="32"/>
      <c r="AA207" s="32"/>
      <c r="AB207" s="32"/>
      <c r="AC207" s="32"/>
      <c r="AD207" s="32"/>
      <c r="AE207" s="32"/>
      <c r="AT207" s="16" t="s">
        <v>176</v>
      </c>
      <c r="AU207" s="16" t="s">
        <v>89</v>
      </c>
    </row>
    <row r="208" spans="1:65" s="2" customFormat="1" ht="24" customHeight="1">
      <c r="A208" s="32"/>
      <c r="B208" s="33"/>
      <c r="C208" s="246" t="s">
        <v>374</v>
      </c>
      <c r="D208" s="246" t="s">
        <v>330</v>
      </c>
      <c r="E208" s="247" t="s">
        <v>866</v>
      </c>
      <c r="F208" s="248" t="s">
        <v>867</v>
      </c>
      <c r="G208" s="249" t="s">
        <v>207</v>
      </c>
      <c r="H208" s="250">
        <v>2.4</v>
      </c>
      <c r="I208" s="251"/>
      <c r="J208" s="252"/>
      <c r="K208" s="253">
        <f>ROUND(P208*H208,2)</f>
        <v>0</v>
      </c>
      <c r="L208" s="248" t="s">
        <v>173</v>
      </c>
      <c r="M208" s="254"/>
      <c r="N208" s="255" t="s">
        <v>1</v>
      </c>
      <c r="O208" s="214" t="s">
        <v>42</v>
      </c>
      <c r="P208" s="215">
        <f>I208+J208</f>
        <v>0</v>
      </c>
      <c r="Q208" s="215">
        <f>ROUND(I208*H208,2)</f>
        <v>0</v>
      </c>
      <c r="R208" s="215">
        <f>ROUND(J208*H208,2)</f>
        <v>0</v>
      </c>
      <c r="S208" s="68"/>
      <c r="T208" s="216">
        <f>S208*H208</f>
        <v>0</v>
      </c>
      <c r="U208" s="216">
        <v>2.4289999999999998</v>
      </c>
      <c r="V208" s="216">
        <f>U208*H208</f>
        <v>5.8295999999999992</v>
      </c>
      <c r="W208" s="216">
        <v>0</v>
      </c>
      <c r="X208" s="217">
        <f>W208*H208</f>
        <v>0</v>
      </c>
      <c r="Y208" s="32"/>
      <c r="Z208" s="32"/>
      <c r="AA208" s="32"/>
      <c r="AB208" s="32"/>
      <c r="AC208" s="32"/>
      <c r="AD208" s="32"/>
      <c r="AE208" s="32"/>
      <c r="AR208" s="218" t="s">
        <v>217</v>
      </c>
      <c r="AT208" s="218" t="s">
        <v>330</v>
      </c>
      <c r="AU208" s="218" t="s">
        <v>89</v>
      </c>
      <c r="AY208" s="16" t="s">
        <v>166</v>
      </c>
      <c r="BE208" s="219">
        <f>IF(O208="základní",K208,0)</f>
        <v>0</v>
      </c>
      <c r="BF208" s="219">
        <f>IF(O208="snížená",K208,0)</f>
        <v>0</v>
      </c>
      <c r="BG208" s="219">
        <f>IF(O208="zákl. přenesená",K208,0)</f>
        <v>0</v>
      </c>
      <c r="BH208" s="219">
        <f>IF(O208="sníž. přenesená",K208,0)</f>
        <v>0</v>
      </c>
      <c r="BI208" s="219">
        <f>IF(O208="nulová",K208,0)</f>
        <v>0</v>
      </c>
      <c r="BJ208" s="16" t="s">
        <v>87</v>
      </c>
      <c r="BK208" s="219">
        <f>ROUND(P208*H208,2)</f>
        <v>0</v>
      </c>
      <c r="BL208" s="16" t="s">
        <v>174</v>
      </c>
      <c r="BM208" s="218" t="s">
        <v>868</v>
      </c>
    </row>
    <row r="209" spans="1:65" s="2" customFormat="1" ht="11.25">
      <c r="A209" s="32"/>
      <c r="B209" s="33"/>
      <c r="C209" s="34"/>
      <c r="D209" s="220" t="s">
        <v>176</v>
      </c>
      <c r="E209" s="34"/>
      <c r="F209" s="221" t="s">
        <v>867</v>
      </c>
      <c r="G209" s="34"/>
      <c r="H209" s="34"/>
      <c r="I209" s="113"/>
      <c r="J209" s="113"/>
      <c r="K209" s="34"/>
      <c r="L209" s="34"/>
      <c r="M209" s="37"/>
      <c r="N209" s="222"/>
      <c r="O209" s="223"/>
      <c r="P209" s="68"/>
      <c r="Q209" s="68"/>
      <c r="R209" s="68"/>
      <c r="S209" s="68"/>
      <c r="T209" s="68"/>
      <c r="U209" s="68"/>
      <c r="V209" s="68"/>
      <c r="W209" s="68"/>
      <c r="X209" s="69"/>
      <c r="Y209" s="32"/>
      <c r="Z209" s="32"/>
      <c r="AA209" s="32"/>
      <c r="AB209" s="32"/>
      <c r="AC209" s="32"/>
      <c r="AD209" s="32"/>
      <c r="AE209" s="32"/>
      <c r="AT209" s="16" t="s">
        <v>176</v>
      </c>
      <c r="AU209" s="16" t="s">
        <v>89</v>
      </c>
    </row>
    <row r="210" spans="1:65" s="13" customFormat="1" ht="11.25">
      <c r="B210" s="224"/>
      <c r="C210" s="225"/>
      <c r="D210" s="220" t="s">
        <v>178</v>
      </c>
      <c r="E210" s="226" t="s">
        <v>1</v>
      </c>
      <c r="F210" s="227" t="s">
        <v>869</v>
      </c>
      <c r="G210" s="225"/>
      <c r="H210" s="228">
        <v>2.4</v>
      </c>
      <c r="I210" s="229"/>
      <c r="J210" s="229"/>
      <c r="K210" s="225"/>
      <c r="L210" s="225"/>
      <c r="M210" s="230"/>
      <c r="N210" s="231"/>
      <c r="O210" s="232"/>
      <c r="P210" s="232"/>
      <c r="Q210" s="232"/>
      <c r="R210" s="232"/>
      <c r="S210" s="232"/>
      <c r="T210" s="232"/>
      <c r="U210" s="232"/>
      <c r="V210" s="232"/>
      <c r="W210" s="232"/>
      <c r="X210" s="233"/>
      <c r="AT210" s="234" t="s">
        <v>178</v>
      </c>
      <c r="AU210" s="234" t="s">
        <v>89</v>
      </c>
      <c r="AV210" s="13" t="s">
        <v>89</v>
      </c>
      <c r="AW210" s="13" t="s">
        <v>5</v>
      </c>
      <c r="AX210" s="13" t="s">
        <v>87</v>
      </c>
      <c r="AY210" s="234" t="s">
        <v>166</v>
      </c>
    </row>
    <row r="211" spans="1:65" s="2" customFormat="1" ht="16.5" customHeight="1">
      <c r="A211" s="32"/>
      <c r="B211" s="33"/>
      <c r="C211" s="246" t="s">
        <v>378</v>
      </c>
      <c r="D211" s="246" t="s">
        <v>330</v>
      </c>
      <c r="E211" s="247" t="s">
        <v>870</v>
      </c>
      <c r="F211" s="248" t="s">
        <v>871</v>
      </c>
      <c r="G211" s="249" t="s">
        <v>193</v>
      </c>
      <c r="H211" s="250">
        <v>1</v>
      </c>
      <c r="I211" s="251"/>
      <c r="J211" s="252"/>
      <c r="K211" s="253">
        <f>ROUND(P211*H211,2)</f>
        <v>0</v>
      </c>
      <c r="L211" s="248" t="s">
        <v>1</v>
      </c>
      <c r="M211" s="254"/>
      <c r="N211" s="255" t="s">
        <v>1</v>
      </c>
      <c r="O211" s="214" t="s">
        <v>42</v>
      </c>
      <c r="P211" s="215">
        <f>I211+J211</f>
        <v>0</v>
      </c>
      <c r="Q211" s="215">
        <f>ROUND(I211*H211,2)</f>
        <v>0</v>
      </c>
      <c r="R211" s="215">
        <f>ROUND(J211*H211,2)</f>
        <v>0</v>
      </c>
      <c r="S211" s="68"/>
      <c r="T211" s="216">
        <f>S211*H211</f>
        <v>0</v>
      </c>
      <c r="U211" s="216">
        <v>0.6</v>
      </c>
      <c r="V211" s="216">
        <f>U211*H211</f>
        <v>0.6</v>
      </c>
      <c r="W211" s="216">
        <v>0</v>
      </c>
      <c r="X211" s="217">
        <f>W211*H211</f>
        <v>0</v>
      </c>
      <c r="Y211" s="32"/>
      <c r="Z211" s="32"/>
      <c r="AA211" s="32"/>
      <c r="AB211" s="32"/>
      <c r="AC211" s="32"/>
      <c r="AD211" s="32"/>
      <c r="AE211" s="32"/>
      <c r="AR211" s="218" t="s">
        <v>217</v>
      </c>
      <c r="AT211" s="218" t="s">
        <v>330</v>
      </c>
      <c r="AU211" s="218" t="s">
        <v>89</v>
      </c>
      <c r="AY211" s="16" t="s">
        <v>166</v>
      </c>
      <c r="BE211" s="219">
        <f>IF(O211="základní",K211,0)</f>
        <v>0</v>
      </c>
      <c r="BF211" s="219">
        <f>IF(O211="snížená",K211,0)</f>
        <v>0</v>
      </c>
      <c r="BG211" s="219">
        <f>IF(O211="zákl. přenesená",K211,0)</f>
        <v>0</v>
      </c>
      <c r="BH211" s="219">
        <f>IF(O211="sníž. přenesená",K211,0)</f>
        <v>0</v>
      </c>
      <c r="BI211" s="219">
        <f>IF(O211="nulová",K211,0)</f>
        <v>0</v>
      </c>
      <c r="BJ211" s="16" t="s">
        <v>87</v>
      </c>
      <c r="BK211" s="219">
        <f>ROUND(P211*H211,2)</f>
        <v>0</v>
      </c>
      <c r="BL211" s="16" t="s">
        <v>174</v>
      </c>
      <c r="BM211" s="218" t="s">
        <v>872</v>
      </c>
    </row>
    <row r="212" spans="1:65" s="2" customFormat="1" ht="11.25">
      <c r="A212" s="32"/>
      <c r="B212" s="33"/>
      <c r="C212" s="34"/>
      <c r="D212" s="220" t="s">
        <v>176</v>
      </c>
      <c r="E212" s="34"/>
      <c r="F212" s="221" t="s">
        <v>873</v>
      </c>
      <c r="G212" s="34"/>
      <c r="H212" s="34"/>
      <c r="I212" s="113"/>
      <c r="J212" s="113"/>
      <c r="K212" s="34"/>
      <c r="L212" s="34"/>
      <c r="M212" s="37"/>
      <c r="N212" s="222"/>
      <c r="O212" s="223"/>
      <c r="P212" s="68"/>
      <c r="Q212" s="68"/>
      <c r="R212" s="68"/>
      <c r="S212" s="68"/>
      <c r="T212" s="68"/>
      <c r="U212" s="68"/>
      <c r="V212" s="68"/>
      <c r="W212" s="68"/>
      <c r="X212" s="69"/>
      <c r="Y212" s="32"/>
      <c r="Z212" s="32"/>
      <c r="AA212" s="32"/>
      <c r="AB212" s="32"/>
      <c r="AC212" s="32"/>
      <c r="AD212" s="32"/>
      <c r="AE212" s="32"/>
      <c r="AT212" s="16" t="s">
        <v>176</v>
      </c>
      <c r="AU212" s="16" t="s">
        <v>89</v>
      </c>
    </row>
    <row r="213" spans="1:65" s="2" customFormat="1" ht="24" customHeight="1">
      <c r="A213" s="32"/>
      <c r="B213" s="33"/>
      <c r="C213" s="246" t="s">
        <v>382</v>
      </c>
      <c r="D213" s="246" t="s">
        <v>330</v>
      </c>
      <c r="E213" s="247" t="s">
        <v>866</v>
      </c>
      <c r="F213" s="248" t="s">
        <v>867</v>
      </c>
      <c r="G213" s="249" t="s">
        <v>207</v>
      </c>
      <c r="H213" s="250">
        <v>0.36</v>
      </c>
      <c r="I213" s="251"/>
      <c r="J213" s="252"/>
      <c r="K213" s="253">
        <f>ROUND(P213*H213,2)</f>
        <v>0</v>
      </c>
      <c r="L213" s="248" t="s">
        <v>173</v>
      </c>
      <c r="M213" s="254"/>
      <c r="N213" s="255" t="s">
        <v>1</v>
      </c>
      <c r="O213" s="214" t="s">
        <v>42</v>
      </c>
      <c r="P213" s="215">
        <f>I213+J213</f>
        <v>0</v>
      </c>
      <c r="Q213" s="215">
        <f>ROUND(I213*H213,2)</f>
        <v>0</v>
      </c>
      <c r="R213" s="215">
        <f>ROUND(J213*H213,2)</f>
        <v>0</v>
      </c>
      <c r="S213" s="68"/>
      <c r="T213" s="216">
        <f>S213*H213</f>
        <v>0</v>
      </c>
      <c r="U213" s="216">
        <v>2.4289999999999998</v>
      </c>
      <c r="V213" s="216">
        <f>U213*H213</f>
        <v>0.87443999999999988</v>
      </c>
      <c r="W213" s="216">
        <v>0</v>
      </c>
      <c r="X213" s="217">
        <f>W213*H213</f>
        <v>0</v>
      </c>
      <c r="Y213" s="32"/>
      <c r="Z213" s="32"/>
      <c r="AA213" s="32"/>
      <c r="AB213" s="32"/>
      <c r="AC213" s="32"/>
      <c r="AD213" s="32"/>
      <c r="AE213" s="32"/>
      <c r="AR213" s="218" t="s">
        <v>217</v>
      </c>
      <c r="AT213" s="218" t="s">
        <v>330</v>
      </c>
      <c r="AU213" s="218" t="s">
        <v>89</v>
      </c>
      <c r="AY213" s="16" t="s">
        <v>166</v>
      </c>
      <c r="BE213" s="219">
        <f>IF(O213="základní",K213,0)</f>
        <v>0</v>
      </c>
      <c r="BF213" s="219">
        <f>IF(O213="snížená",K213,0)</f>
        <v>0</v>
      </c>
      <c r="BG213" s="219">
        <f>IF(O213="zákl. přenesená",K213,0)</f>
        <v>0</v>
      </c>
      <c r="BH213" s="219">
        <f>IF(O213="sníž. přenesená",K213,0)</f>
        <v>0</v>
      </c>
      <c r="BI213" s="219">
        <f>IF(O213="nulová",K213,0)</f>
        <v>0</v>
      </c>
      <c r="BJ213" s="16" t="s">
        <v>87</v>
      </c>
      <c r="BK213" s="219">
        <f>ROUND(P213*H213,2)</f>
        <v>0</v>
      </c>
      <c r="BL213" s="16" t="s">
        <v>174</v>
      </c>
      <c r="BM213" s="218" t="s">
        <v>874</v>
      </c>
    </row>
    <row r="214" spans="1:65" s="2" customFormat="1" ht="11.25">
      <c r="A214" s="32"/>
      <c r="B214" s="33"/>
      <c r="C214" s="34"/>
      <c r="D214" s="220" t="s">
        <v>176</v>
      </c>
      <c r="E214" s="34"/>
      <c r="F214" s="221" t="s">
        <v>867</v>
      </c>
      <c r="G214" s="34"/>
      <c r="H214" s="34"/>
      <c r="I214" s="113"/>
      <c r="J214" s="113"/>
      <c r="K214" s="34"/>
      <c r="L214" s="34"/>
      <c r="M214" s="37"/>
      <c r="N214" s="222"/>
      <c r="O214" s="223"/>
      <c r="P214" s="68"/>
      <c r="Q214" s="68"/>
      <c r="R214" s="68"/>
      <c r="S214" s="68"/>
      <c r="T214" s="68"/>
      <c r="U214" s="68"/>
      <c r="V214" s="68"/>
      <c r="W214" s="68"/>
      <c r="X214" s="69"/>
      <c r="Y214" s="32"/>
      <c r="Z214" s="32"/>
      <c r="AA214" s="32"/>
      <c r="AB214" s="32"/>
      <c r="AC214" s="32"/>
      <c r="AD214" s="32"/>
      <c r="AE214" s="32"/>
      <c r="AT214" s="16" t="s">
        <v>176</v>
      </c>
      <c r="AU214" s="16" t="s">
        <v>89</v>
      </c>
    </row>
    <row r="215" spans="1:65" s="13" customFormat="1" ht="11.25">
      <c r="B215" s="224"/>
      <c r="C215" s="225"/>
      <c r="D215" s="220" t="s">
        <v>178</v>
      </c>
      <c r="E215" s="226" t="s">
        <v>1</v>
      </c>
      <c r="F215" s="227" t="s">
        <v>875</v>
      </c>
      <c r="G215" s="225"/>
      <c r="H215" s="228">
        <v>0.36</v>
      </c>
      <c r="I215" s="229"/>
      <c r="J215" s="229"/>
      <c r="K215" s="225"/>
      <c r="L215" s="225"/>
      <c r="M215" s="230"/>
      <c r="N215" s="231"/>
      <c r="O215" s="232"/>
      <c r="P215" s="232"/>
      <c r="Q215" s="232"/>
      <c r="R215" s="232"/>
      <c r="S215" s="232"/>
      <c r="T215" s="232"/>
      <c r="U215" s="232"/>
      <c r="V215" s="232"/>
      <c r="W215" s="232"/>
      <c r="X215" s="233"/>
      <c r="AT215" s="234" t="s">
        <v>178</v>
      </c>
      <c r="AU215" s="234" t="s">
        <v>89</v>
      </c>
      <c r="AV215" s="13" t="s">
        <v>89</v>
      </c>
      <c r="AW215" s="13" t="s">
        <v>5</v>
      </c>
      <c r="AX215" s="13" t="s">
        <v>79</v>
      </c>
      <c r="AY215" s="234" t="s">
        <v>166</v>
      </c>
    </row>
    <row r="216" spans="1:65" s="14" customFormat="1" ht="11.25">
      <c r="B216" s="235"/>
      <c r="C216" s="236"/>
      <c r="D216" s="220" t="s">
        <v>178</v>
      </c>
      <c r="E216" s="237" t="s">
        <v>1</v>
      </c>
      <c r="F216" s="238" t="s">
        <v>203</v>
      </c>
      <c r="G216" s="236"/>
      <c r="H216" s="239">
        <v>0.36</v>
      </c>
      <c r="I216" s="240"/>
      <c r="J216" s="240"/>
      <c r="K216" s="236"/>
      <c r="L216" s="236"/>
      <c r="M216" s="241"/>
      <c r="N216" s="242"/>
      <c r="O216" s="243"/>
      <c r="P216" s="243"/>
      <c r="Q216" s="243"/>
      <c r="R216" s="243"/>
      <c r="S216" s="243"/>
      <c r="T216" s="243"/>
      <c r="U216" s="243"/>
      <c r="V216" s="243"/>
      <c r="W216" s="243"/>
      <c r="X216" s="244"/>
      <c r="AT216" s="245" t="s">
        <v>178</v>
      </c>
      <c r="AU216" s="245" t="s">
        <v>89</v>
      </c>
      <c r="AV216" s="14" t="s">
        <v>174</v>
      </c>
      <c r="AW216" s="14" t="s">
        <v>5</v>
      </c>
      <c r="AX216" s="14" t="s">
        <v>87</v>
      </c>
      <c r="AY216" s="245" t="s">
        <v>166</v>
      </c>
    </row>
    <row r="217" spans="1:65" s="2" customFormat="1" ht="16.5" customHeight="1">
      <c r="A217" s="32"/>
      <c r="B217" s="33"/>
      <c r="C217" s="246" t="s">
        <v>386</v>
      </c>
      <c r="D217" s="246" t="s">
        <v>330</v>
      </c>
      <c r="E217" s="247" t="s">
        <v>876</v>
      </c>
      <c r="F217" s="248" t="s">
        <v>877</v>
      </c>
      <c r="G217" s="249" t="s">
        <v>193</v>
      </c>
      <c r="H217" s="250">
        <v>66</v>
      </c>
      <c r="I217" s="251"/>
      <c r="J217" s="252"/>
      <c r="K217" s="253">
        <f>ROUND(P217*H217,2)</f>
        <v>0</v>
      </c>
      <c r="L217" s="248" t="s">
        <v>1</v>
      </c>
      <c r="M217" s="254"/>
      <c r="N217" s="255" t="s">
        <v>1</v>
      </c>
      <c r="O217" s="214" t="s">
        <v>42</v>
      </c>
      <c r="P217" s="215">
        <f>I217+J217</f>
        <v>0</v>
      </c>
      <c r="Q217" s="215">
        <f>ROUND(I217*H217,2)</f>
        <v>0</v>
      </c>
      <c r="R217" s="215">
        <f>ROUND(J217*H217,2)</f>
        <v>0</v>
      </c>
      <c r="S217" s="68"/>
      <c r="T217" s="216">
        <f>S217*H217</f>
        <v>0</v>
      </c>
      <c r="U217" s="216">
        <v>4.2000000000000003E-2</v>
      </c>
      <c r="V217" s="216">
        <f>U217*H217</f>
        <v>2.7720000000000002</v>
      </c>
      <c r="W217" s="216">
        <v>0</v>
      </c>
      <c r="X217" s="217">
        <f>W217*H217</f>
        <v>0</v>
      </c>
      <c r="Y217" s="32"/>
      <c r="Z217" s="32"/>
      <c r="AA217" s="32"/>
      <c r="AB217" s="32"/>
      <c r="AC217" s="32"/>
      <c r="AD217" s="32"/>
      <c r="AE217" s="32"/>
      <c r="AR217" s="218" t="s">
        <v>217</v>
      </c>
      <c r="AT217" s="218" t="s">
        <v>330</v>
      </c>
      <c r="AU217" s="218" t="s">
        <v>89</v>
      </c>
      <c r="AY217" s="16" t="s">
        <v>166</v>
      </c>
      <c r="BE217" s="219">
        <f>IF(O217="základní",K217,0)</f>
        <v>0</v>
      </c>
      <c r="BF217" s="219">
        <f>IF(O217="snížená",K217,0)</f>
        <v>0</v>
      </c>
      <c r="BG217" s="219">
        <f>IF(O217="zákl. přenesená",K217,0)</f>
        <v>0</v>
      </c>
      <c r="BH217" s="219">
        <f>IF(O217="sníž. přenesená",K217,0)</f>
        <v>0</v>
      </c>
      <c r="BI217" s="219">
        <f>IF(O217="nulová",K217,0)</f>
        <v>0</v>
      </c>
      <c r="BJ217" s="16" t="s">
        <v>87</v>
      </c>
      <c r="BK217" s="219">
        <f>ROUND(P217*H217,2)</f>
        <v>0</v>
      </c>
      <c r="BL217" s="16" t="s">
        <v>174</v>
      </c>
      <c r="BM217" s="218" t="s">
        <v>878</v>
      </c>
    </row>
    <row r="218" spans="1:65" s="2" customFormat="1" ht="11.25">
      <c r="A218" s="32"/>
      <c r="B218" s="33"/>
      <c r="C218" s="34"/>
      <c r="D218" s="220" t="s">
        <v>176</v>
      </c>
      <c r="E218" s="34"/>
      <c r="F218" s="221" t="s">
        <v>877</v>
      </c>
      <c r="G218" s="34"/>
      <c r="H218" s="34"/>
      <c r="I218" s="113"/>
      <c r="J218" s="113"/>
      <c r="K218" s="34"/>
      <c r="L218" s="34"/>
      <c r="M218" s="37"/>
      <c r="N218" s="222"/>
      <c r="O218" s="223"/>
      <c r="P218" s="68"/>
      <c r="Q218" s="68"/>
      <c r="R218" s="68"/>
      <c r="S218" s="68"/>
      <c r="T218" s="68"/>
      <c r="U218" s="68"/>
      <c r="V218" s="68"/>
      <c r="W218" s="68"/>
      <c r="X218" s="69"/>
      <c r="Y218" s="32"/>
      <c r="Z218" s="32"/>
      <c r="AA218" s="32"/>
      <c r="AB218" s="32"/>
      <c r="AC218" s="32"/>
      <c r="AD218" s="32"/>
      <c r="AE218" s="32"/>
      <c r="AT218" s="16" t="s">
        <v>176</v>
      </c>
      <c r="AU218" s="16" t="s">
        <v>89</v>
      </c>
    </row>
    <row r="219" spans="1:65" s="2" customFormat="1" ht="24" customHeight="1">
      <c r="A219" s="32"/>
      <c r="B219" s="33"/>
      <c r="C219" s="246" t="s">
        <v>390</v>
      </c>
      <c r="D219" s="246" t="s">
        <v>330</v>
      </c>
      <c r="E219" s="247" t="s">
        <v>866</v>
      </c>
      <c r="F219" s="248" t="s">
        <v>867</v>
      </c>
      <c r="G219" s="249" t="s">
        <v>207</v>
      </c>
      <c r="H219" s="250">
        <v>0.8</v>
      </c>
      <c r="I219" s="251"/>
      <c r="J219" s="252"/>
      <c r="K219" s="253">
        <f>ROUND(P219*H219,2)</f>
        <v>0</v>
      </c>
      <c r="L219" s="248" t="s">
        <v>173</v>
      </c>
      <c r="M219" s="254"/>
      <c r="N219" s="255" t="s">
        <v>1</v>
      </c>
      <c r="O219" s="214" t="s">
        <v>42</v>
      </c>
      <c r="P219" s="215">
        <f>I219+J219</f>
        <v>0</v>
      </c>
      <c r="Q219" s="215">
        <f>ROUND(I219*H219,2)</f>
        <v>0</v>
      </c>
      <c r="R219" s="215">
        <f>ROUND(J219*H219,2)</f>
        <v>0</v>
      </c>
      <c r="S219" s="68"/>
      <c r="T219" s="216">
        <f>S219*H219</f>
        <v>0</v>
      </c>
      <c r="U219" s="216">
        <v>2.4289999999999998</v>
      </c>
      <c r="V219" s="216">
        <f>U219*H219</f>
        <v>1.9432</v>
      </c>
      <c r="W219" s="216">
        <v>0</v>
      </c>
      <c r="X219" s="217">
        <f>W219*H219</f>
        <v>0</v>
      </c>
      <c r="Y219" s="32"/>
      <c r="Z219" s="32"/>
      <c r="AA219" s="32"/>
      <c r="AB219" s="32"/>
      <c r="AC219" s="32"/>
      <c r="AD219" s="32"/>
      <c r="AE219" s="32"/>
      <c r="AR219" s="218" t="s">
        <v>217</v>
      </c>
      <c r="AT219" s="218" t="s">
        <v>330</v>
      </c>
      <c r="AU219" s="218" t="s">
        <v>89</v>
      </c>
      <c r="AY219" s="16" t="s">
        <v>166</v>
      </c>
      <c r="BE219" s="219">
        <f>IF(O219="základní",K219,0)</f>
        <v>0</v>
      </c>
      <c r="BF219" s="219">
        <f>IF(O219="snížená",K219,0)</f>
        <v>0</v>
      </c>
      <c r="BG219" s="219">
        <f>IF(O219="zákl. přenesená",K219,0)</f>
        <v>0</v>
      </c>
      <c r="BH219" s="219">
        <f>IF(O219="sníž. přenesená",K219,0)</f>
        <v>0</v>
      </c>
      <c r="BI219" s="219">
        <f>IF(O219="nulová",K219,0)</f>
        <v>0</v>
      </c>
      <c r="BJ219" s="16" t="s">
        <v>87</v>
      </c>
      <c r="BK219" s="219">
        <f>ROUND(P219*H219,2)</f>
        <v>0</v>
      </c>
      <c r="BL219" s="16" t="s">
        <v>174</v>
      </c>
      <c r="BM219" s="218" t="s">
        <v>879</v>
      </c>
    </row>
    <row r="220" spans="1:65" s="2" customFormat="1" ht="11.25">
      <c r="A220" s="32"/>
      <c r="B220" s="33"/>
      <c r="C220" s="34"/>
      <c r="D220" s="220" t="s">
        <v>176</v>
      </c>
      <c r="E220" s="34"/>
      <c r="F220" s="221" t="s">
        <v>867</v>
      </c>
      <c r="G220" s="34"/>
      <c r="H220" s="34"/>
      <c r="I220" s="113"/>
      <c r="J220" s="113"/>
      <c r="K220" s="34"/>
      <c r="L220" s="34"/>
      <c r="M220" s="37"/>
      <c r="N220" s="222"/>
      <c r="O220" s="223"/>
      <c r="P220" s="68"/>
      <c r="Q220" s="68"/>
      <c r="R220" s="68"/>
      <c r="S220" s="68"/>
      <c r="T220" s="68"/>
      <c r="U220" s="68"/>
      <c r="V220" s="68"/>
      <c r="W220" s="68"/>
      <c r="X220" s="69"/>
      <c r="Y220" s="32"/>
      <c r="Z220" s="32"/>
      <c r="AA220" s="32"/>
      <c r="AB220" s="32"/>
      <c r="AC220" s="32"/>
      <c r="AD220" s="32"/>
      <c r="AE220" s="32"/>
      <c r="AT220" s="16" t="s">
        <v>176</v>
      </c>
      <c r="AU220" s="16" t="s">
        <v>89</v>
      </c>
    </row>
    <row r="221" spans="1:65" s="13" customFormat="1" ht="11.25">
      <c r="B221" s="224"/>
      <c r="C221" s="225"/>
      <c r="D221" s="220" t="s">
        <v>178</v>
      </c>
      <c r="E221" s="226" t="s">
        <v>1</v>
      </c>
      <c r="F221" s="227" t="s">
        <v>880</v>
      </c>
      <c r="G221" s="225"/>
      <c r="H221" s="228">
        <v>0.8</v>
      </c>
      <c r="I221" s="229"/>
      <c r="J221" s="229"/>
      <c r="K221" s="225"/>
      <c r="L221" s="225"/>
      <c r="M221" s="230"/>
      <c r="N221" s="231"/>
      <c r="O221" s="232"/>
      <c r="P221" s="232"/>
      <c r="Q221" s="232"/>
      <c r="R221" s="232"/>
      <c r="S221" s="232"/>
      <c r="T221" s="232"/>
      <c r="U221" s="232"/>
      <c r="V221" s="232"/>
      <c r="W221" s="232"/>
      <c r="X221" s="233"/>
      <c r="AT221" s="234" t="s">
        <v>178</v>
      </c>
      <c r="AU221" s="234" t="s">
        <v>89</v>
      </c>
      <c r="AV221" s="13" t="s">
        <v>89</v>
      </c>
      <c r="AW221" s="13" t="s">
        <v>5</v>
      </c>
      <c r="AX221" s="13" t="s">
        <v>87</v>
      </c>
      <c r="AY221" s="234" t="s">
        <v>166</v>
      </c>
    </row>
    <row r="222" spans="1:65" s="12" customFormat="1" ht="25.9" customHeight="1">
      <c r="B222" s="189"/>
      <c r="C222" s="190"/>
      <c r="D222" s="191" t="s">
        <v>78</v>
      </c>
      <c r="E222" s="192" t="s">
        <v>457</v>
      </c>
      <c r="F222" s="192" t="s">
        <v>458</v>
      </c>
      <c r="G222" s="190"/>
      <c r="H222" s="190"/>
      <c r="I222" s="193"/>
      <c r="J222" s="193"/>
      <c r="K222" s="194">
        <f>BK222</f>
        <v>0</v>
      </c>
      <c r="L222" s="190"/>
      <c r="M222" s="195"/>
      <c r="N222" s="196"/>
      <c r="O222" s="197"/>
      <c r="P222" s="197"/>
      <c r="Q222" s="198">
        <f>SUM(Q223:Q254)</f>
        <v>0</v>
      </c>
      <c r="R222" s="198">
        <f>SUM(R223:R254)</f>
        <v>0</v>
      </c>
      <c r="S222" s="197"/>
      <c r="T222" s="199">
        <f>SUM(T223:T254)</f>
        <v>0</v>
      </c>
      <c r="U222" s="197"/>
      <c r="V222" s="199">
        <f>SUM(V223:V254)</f>
        <v>0</v>
      </c>
      <c r="W222" s="197"/>
      <c r="X222" s="200">
        <f>SUM(X223:X254)</f>
        <v>0</v>
      </c>
      <c r="AR222" s="201" t="s">
        <v>174</v>
      </c>
      <c r="AT222" s="202" t="s">
        <v>78</v>
      </c>
      <c r="AU222" s="202" t="s">
        <v>79</v>
      </c>
      <c r="AY222" s="201" t="s">
        <v>166</v>
      </c>
      <c r="BK222" s="203">
        <f>SUM(BK223:BK254)</f>
        <v>0</v>
      </c>
    </row>
    <row r="223" spans="1:65" s="2" customFormat="1" ht="24" customHeight="1">
      <c r="A223" s="32"/>
      <c r="B223" s="33"/>
      <c r="C223" s="206" t="s">
        <v>394</v>
      </c>
      <c r="D223" s="206" t="s">
        <v>169</v>
      </c>
      <c r="E223" s="207" t="s">
        <v>478</v>
      </c>
      <c r="F223" s="208" t="s">
        <v>479</v>
      </c>
      <c r="G223" s="209" t="s">
        <v>198</v>
      </c>
      <c r="H223" s="210">
        <v>0.05</v>
      </c>
      <c r="I223" s="211"/>
      <c r="J223" s="211"/>
      <c r="K223" s="212">
        <f>ROUND(P223*H223,2)</f>
        <v>0</v>
      </c>
      <c r="L223" s="208" t="s">
        <v>173</v>
      </c>
      <c r="M223" s="37"/>
      <c r="N223" s="213" t="s">
        <v>1</v>
      </c>
      <c r="O223" s="214" t="s">
        <v>42</v>
      </c>
      <c r="P223" s="215">
        <f>I223+J223</f>
        <v>0</v>
      </c>
      <c r="Q223" s="215">
        <f>ROUND(I223*H223,2)</f>
        <v>0</v>
      </c>
      <c r="R223" s="215">
        <f>ROUND(J223*H223,2)</f>
        <v>0</v>
      </c>
      <c r="S223" s="68"/>
      <c r="T223" s="216">
        <f>S223*H223</f>
        <v>0</v>
      </c>
      <c r="U223" s="216">
        <v>0</v>
      </c>
      <c r="V223" s="216">
        <f>U223*H223</f>
        <v>0</v>
      </c>
      <c r="W223" s="216">
        <v>0</v>
      </c>
      <c r="X223" s="217">
        <f>W223*H223</f>
        <v>0</v>
      </c>
      <c r="Y223" s="32"/>
      <c r="Z223" s="32"/>
      <c r="AA223" s="32"/>
      <c r="AB223" s="32"/>
      <c r="AC223" s="32"/>
      <c r="AD223" s="32"/>
      <c r="AE223" s="32"/>
      <c r="AR223" s="218" t="s">
        <v>462</v>
      </c>
      <c r="AT223" s="218" t="s">
        <v>169</v>
      </c>
      <c r="AU223" s="218" t="s">
        <v>87</v>
      </c>
      <c r="AY223" s="16" t="s">
        <v>166</v>
      </c>
      <c r="BE223" s="219">
        <f>IF(O223="základní",K223,0)</f>
        <v>0</v>
      </c>
      <c r="BF223" s="219">
        <f>IF(O223="snížená",K223,0)</f>
        <v>0</v>
      </c>
      <c r="BG223" s="219">
        <f>IF(O223="zákl. přenesená",K223,0)</f>
        <v>0</v>
      </c>
      <c r="BH223" s="219">
        <f>IF(O223="sníž. přenesená",K223,0)</f>
        <v>0</v>
      </c>
      <c r="BI223" s="219">
        <f>IF(O223="nulová",K223,0)</f>
        <v>0</v>
      </c>
      <c r="BJ223" s="16" t="s">
        <v>87</v>
      </c>
      <c r="BK223" s="219">
        <f>ROUND(P223*H223,2)</f>
        <v>0</v>
      </c>
      <c r="BL223" s="16" t="s">
        <v>462</v>
      </c>
      <c r="BM223" s="218" t="s">
        <v>881</v>
      </c>
    </row>
    <row r="224" spans="1:65" s="2" customFormat="1" ht="48.75">
      <c r="A224" s="32"/>
      <c r="B224" s="33"/>
      <c r="C224" s="34"/>
      <c r="D224" s="220" t="s">
        <v>176</v>
      </c>
      <c r="E224" s="34"/>
      <c r="F224" s="221" t="s">
        <v>481</v>
      </c>
      <c r="G224" s="34"/>
      <c r="H224" s="34"/>
      <c r="I224" s="113"/>
      <c r="J224" s="113"/>
      <c r="K224" s="34"/>
      <c r="L224" s="34"/>
      <c r="M224" s="37"/>
      <c r="N224" s="222"/>
      <c r="O224" s="223"/>
      <c r="P224" s="68"/>
      <c r="Q224" s="68"/>
      <c r="R224" s="68"/>
      <c r="S224" s="68"/>
      <c r="T224" s="68"/>
      <c r="U224" s="68"/>
      <c r="V224" s="68"/>
      <c r="W224" s="68"/>
      <c r="X224" s="69"/>
      <c r="Y224" s="32"/>
      <c r="Z224" s="32"/>
      <c r="AA224" s="32"/>
      <c r="AB224" s="32"/>
      <c r="AC224" s="32"/>
      <c r="AD224" s="32"/>
      <c r="AE224" s="32"/>
      <c r="AT224" s="16" t="s">
        <v>176</v>
      </c>
      <c r="AU224" s="16" t="s">
        <v>87</v>
      </c>
    </row>
    <row r="225" spans="1:65" s="2" customFormat="1" ht="24" customHeight="1">
      <c r="A225" s="32"/>
      <c r="B225" s="33"/>
      <c r="C225" s="206" t="s">
        <v>398</v>
      </c>
      <c r="D225" s="206" t="s">
        <v>169</v>
      </c>
      <c r="E225" s="207" t="s">
        <v>599</v>
      </c>
      <c r="F225" s="208" t="s">
        <v>600</v>
      </c>
      <c r="G225" s="209" t="s">
        <v>198</v>
      </c>
      <c r="H225" s="210">
        <v>179.46</v>
      </c>
      <c r="I225" s="211"/>
      <c r="J225" s="211"/>
      <c r="K225" s="212">
        <f>ROUND(P225*H225,2)</f>
        <v>0</v>
      </c>
      <c r="L225" s="208" t="s">
        <v>173</v>
      </c>
      <c r="M225" s="37"/>
      <c r="N225" s="213" t="s">
        <v>1</v>
      </c>
      <c r="O225" s="214" t="s">
        <v>42</v>
      </c>
      <c r="P225" s="215">
        <f>I225+J225</f>
        <v>0</v>
      </c>
      <c r="Q225" s="215">
        <f>ROUND(I225*H225,2)</f>
        <v>0</v>
      </c>
      <c r="R225" s="215">
        <f>ROUND(J225*H225,2)</f>
        <v>0</v>
      </c>
      <c r="S225" s="68"/>
      <c r="T225" s="216">
        <f>S225*H225</f>
        <v>0</v>
      </c>
      <c r="U225" s="216">
        <v>0</v>
      </c>
      <c r="V225" s="216">
        <f>U225*H225</f>
        <v>0</v>
      </c>
      <c r="W225" s="216">
        <v>0</v>
      </c>
      <c r="X225" s="217">
        <f>W225*H225</f>
        <v>0</v>
      </c>
      <c r="Y225" s="32"/>
      <c r="Z225" s="32"/>
      <c r="AA225" s="32"/>
      <c r="AB225" s="32"/>
      <c r="AC225" s="32"/>
      <c r="AD225" s="32"/>
      <c r="AE225" s="32"/>
      <c r="AR225" s="218" t="s">
        <v>462</v>
      </c>
      <c r="AT225" s="218" t="s">
        <v>169</v>
      </c>
      <c r="AU225" s="218" t="s">
        <v>87</v>
      </c>
      <c r="AY225" s="16" t="s">
        <v>166</v>
      </c>
      <c r="BE225" s="219">
        <f>IF(O225="základní",K225,0)</f>
        <v>0</v>
      </c>
      <c r="BF225" s="219">
        <f>IF(O225="snížená",K225,0)</f>
        <v>0</v>
      </c>
      <c r="BG225" s="219">
        <f>IF(O225="zákl. přenesená",K225,0)</f>
        <v>0</v>
      </c>
      <c r="BH225" s="219">
        <f>IF(O225="sníž. přenesená",K225,0)</f>
        <v>0</v>
      </c>
      <c r="BI225" s="219">
        <f>IF(O225="nulová",K225,0)</f>
        <v>0</v>
      </c>
      <c r="BJ225" s="16" t="s">
        <v>87</v>
      </c>
      <c r="BK225" s="219">
        <f>ROUND(P225*H225,2)</f>
        <v>0</v>
      </c>
      <c r="BL225" s="16" t="s">
        <v>462</v>
      </c>
      <c r="BM225" s="218" t="s">
        <v>692</v>
      </c>
    </row>
    <row r="226" spans="1:65" s="2" customFormat="1" ht="58.5">
      <c r="A226" s="32"/>
      <c r="B226" s="33"/>
      <c r="C226" s="34"/>
      <c r="D226" s="220" t="s">
        <v>176</v>
      </c>
      <c r="E226" s="34"/>
      <c r="F226" s="221" t="s">
        <v>602</v>
      </c>
      <c r="G226" s="34"/>
      <c r="H226" s="34"/>
      <c r="I226" s="113"/>
      <c r="J226" s="113"/>
      <c r="K226" s="34"/>
      <c r="L226" s="34"/>
      <c r="M226" s="37"/>
      <c r="N226" s="222"/>
      <c r="O226" s="223"/>
      <c r="P226" s="68"/>
      <c r="Q226" s="68"/>
      <c r="R226" s="68"/>
      <c r="S226" s="68"/>
      <c r="T226" s="68"/>
      <c r="U226" s="68"/>
      <c r="V226" s="68"/>
      <c r="W226" s="68"/>
      <c r="X226" s="69"/>
      <c r="Y226" s="32"/>
      <c r="Z226" s="32"/>
      <c r="AA226" s="32"/>
      <c r="AB226" s="32"/>
      <c r="AC226" s="32"/>
      <c r="AD226" s="32"/>
      <c r="AE226" s="32"/>
      <c r="AT226" s="16" t="s">
        <v>176</v>
      </c>
      <c r="AU226" s="16" t="s">
        <v>87</v>
      </c>
    </row>
    <row r="227" spans="1:65" s="13" customFormat="1" ht="11.25">
      <c r="B227" s="224"/>
      <c r="C227" s="225"/>
      <c r="D227" s="220" t="s">
        <v>178</v>
      </c>
      <c r="E227" s="226" t="s">
        <v>1</v>
      </c>
      <c r="F227" s="227" t="s">
        <v>882</v>
      </c>
      <c r="G227" s="225"/>
      <c r="H227" s="228">
        <v>88.2</v>
      </c>
      <c r="I227" s="229"/>
      <c r="J227" s="229"/>
      <c r="K227" s="225"/>
      <c r="L227" s="225"/>
      <c r="M227" s="230"/>
      <c r="N227" s="231"/>
      <c r="O227" s="232"/>
      <c r="P227" s="232"/>
      <c r="Q227" s="232"/>
      <c r="R227" s="232"/>
      <c r="S227" s="232"/>
      <c r="T227" s="232"/>
      <c r="U227" s="232"/>
      <c r="V227" s="232"/>
      <c r="W227" s="232"/>
      <c r="X227" s="233"/>
      <c r="AT227" s="234" t="s">
        <v>178</v>
      </c>
      <c r="AU227" s="234" t="s">
        <v>87</v>
      </c>
      <c r="AV227" s="13" t="s">
        <v>89</v>
      </c>
      <c r="AW227" s="13" t="s">
        <v>5</v>
      </c>
      <c r="AX227" s="13" t="s">
        <v>79</v>
      </c>
      <c r="AY227" s="234" t="s">
        <v>166</v>
      </c>
    </row>
    <row r="228" spans="1:65" s="13" customFormat="1" ht="11.25">
      <c r="B228" s="224"/>
      <c r="C228" s="225"/>
      <c r="D228" s="220" t="s">
        <v>178</v>
      </c>
      <c r="E228" s="226" t="s">
        <v>1</v>
      </c>
      <c r="F228" s="227" t="s">
        <v>883</v>
      </c>
      <c r="G228" s="225"/>
      <c r="H228" s="228">
        <v>33.380000000000003</v>
      </c>
      <c r="I228" s="229"/>
      <c r="J228" s="229"/>
      <c r="K228" s="225"/>
      <c r="L228" s="225"/>
      <c r="M228" s="230"/>
      <c r="N228" s="231"/>
      <c r="O228" s="232"/>
      <c r="P228" s="232"/>
      <c r="Q228" s="232"/>
      <c r="R228" s="232"/>
      <c r="S228" s="232"/>
      <c r="T228" s="232"/>
      <c r="U228" s="232"/>
      <c r="V228" s="232"/>
      <c r="W228" s="232"/>
      <c r="X228" s="233"/>
      <c r="AT228" s="234" t="s">
        <v>178</v>
      </c>
      <c r="AU228" s="234" t="s">
        <v>87</v>
      </c>
      <c r="AV228" s="13" t="s">
        <v>89</v>
      </c>
      <c r="AW228" s="13" t="s">
        <v>5</v>
      </c>
      <c r="AX228" s="13" t="s">
        <v>79</v>
      </c>
      <c r="AY228" s="234" t="s">
        <v>166</v>
      </c>
    </row>
    <row r="229" spans="1:65" s="13" customFormat="1" ht="11.25">
      <c r="B229" s="224"/>
      <c r="C229" s="225"/>
      <c r="D229" s="220" t="s">
        <v>178</v>
      </c>
      <c r="E229" s="226" t="s">
        <v>1</v>
      </c>
      <c r="F229" s="227" t="s">
        <v>884</v>
      </c>
      <c r="G229" s="225"/>
      <c r="H229" s="228">
        <v>57.88</v>
      </c>
      <c r="I229" s="229"/>
      <c r="J229" s="229"/>
      <c r="K229" s="225"/>
      <c r="L229" s="225"/>
      <c r="M229" s="230"/>
      <c r="N229" s="231"/>
      <c r="O229" s="232"/>
      <c r="P229" s="232"/>
      <c r="Q229" s="232"/>
      <c r="R229" s="232"/>
      <c r="S229" s="232"/>
      <c r="T229" s="232"/>
      <c r="U229" s="232"/>
      <c r="V229" s="232"/>
      <c r="W229" s="232"/>
      <c r="X229" s="233"/>
      <c r="AT229" s="234" t="s">
        <v>178</v>
      </c>
      <c r="AU229" s="234" t="s">
        <v>87</v>
      </c>
      <c r="AV229" s="13" t="s">
        <v>89</v>
      </c>
      <c r="AW229" s="13" t="s">
        <v>5</v>
      </c>
      <c r="AX229" s="13" t="s">
        <v>79</v>
      </c>
      <c r="AY229" s="234" t="s">
        <v>166</v>
      </c>
    </row>
    <row r="230" spans="1:65" s="14" customFormat="1" ht="11.25">
      <c r="B230" s="235"/>
      <c r="C230" s="236"/>
      <c r="D230" s="220" t="s">
        <v>178</v>
      </c>
      <c r="E230" s="237" t="s">
        <v>1</v>
      </c>
      <c r="F230" s="238" t="s">
        <v>203</v>
      </c>
      <c r="G230" s="236"/>
      <c r="H230" s="239">
        <v>179.46</v>
      </c>
      <c r="I230" s="240"/>
      <c r="J230" s="240"/>
      <c r="K230" s="236"/>
      <c r="L230" s="236"/>
      <c r="M230" s="241"/>
      <c r="N230" s="242"/>
      <c r="O230" s="243"/>
      <c r="P230" s="243"/>
      <c r="Q230" s="243"/>
      <c r="R230" s="243"/>
      <c r="S230" s="243"/>
      <c r="T230" s="243"/>
      <c r="U230" s="243"/>
      <c r="V230" s="243"/>
      <c r="W230" s="243"/>
      <c r="X230" s="244"/>
      <c r="AT230" s="245" t="s">
        <v>178</v>
      </c>
      <c r="AU230" s="245" t="s">
        <v>87</v>
      </c>
      <c r="AV230" s="14" t="s">
        <v>174</v>
      </c>
      <c r="AW230" s="14" t="s">
        <v>5</v>
      </c>
      <c r="AX230" s="14" t="s">
        <v>87</v>
      </c>
      <c r="AY230" s="245" t="s">
        <v>166</v>
      </c>
    </row>
    <row r="231" spans="1:65" s="2" customFormat="1" ht="24" customHeight="1">
      <c r="A231" s="32"/>
      <c r="B231" s="33"/>
      <c r="C231" s="206" t="s">
        <v>402</v>
      </c>
      <c r="D231" s="206" t="s">
        <v>169</v>
      </c>
      <c r="E231" s="207" t="s">
        <v>610</v>
      </c>
      <c r="F231" s="208" t="s">
        <v>611</v>
      </c>
      <c r="G231" s="209" t="s">
        <v>198</v>
      </c>
      <c r="H231" s="210">
        <v>179.51</v>
      </c>
      <c r="I231" s="211"/>
      <c r="J231" s="211"/>
      <c r="K231" s="212">
        <f>ROUND(P231*H231,2)</f>
        <v>0</v>
      </c>
      <c r="L231" s="208" t="s">
        <v>173</v>
      </c>
      <c r="M231" s="37"/>
      <c r="N231" s="213" t="s">
        <v>1</v>
      </c>
      <c r="O231" s="214" t="s">
        <v>42</v>
      </c>
      <c r="P231" s="215">
        <f>I231+J231</f>
        <v>0</v>
      </c>
      <c r="Q231" s="215">
        <f>ROUND(I231*H231,2)</f>
        <v>0</v>
      </c>
      <c r="R231" s="215">
        <f>ROUND(J231*H231,2)</f>
        <v>0</v>
      </c>
      <c r="S231" s="68"/>
      <c r="T231" s="216">
        <f>S231*H231</f>
        <v>0</v>
      </c>
      <c r="U231" s="216">
        <v>0</v>
      </c>
      <c r="V231" s="216">
        <f>U231*H231</f>
        <v>0</v>
      </c>
      <c r="W231" s="216">
        <v>0</v>
      </c>
      <c r="X231" s="217">
        <f>W231*H231</f>
        <v>0</v>
      </c>
      <c r="Y231" s="32"/>
      <c r="Z231" s="32"/>
      <c r="AA231" s="32"/>
      <c r="AB231" s="32"/>
      <c r="AC231" s="32"/>
      <c r="AD231" s="32"/>
      <c r="AE231" s="32"/>
      <c r="AR231" s="218" t="s">
        <v>462</v>
      </c>
      <c r="AT231" s="218" t="s">
        <v>169</v>
      </c>
      <c r="AU231" s="218" t="s">
        <v>87</v>
      </c>
      <c r="AY231" s="16" t="s">
        <v>166</v>
      </c>
      <c r="BE231" s="219">
        <f>IF(O231="základní",K231,0)</f>
        <v>0</v>
      </c>
      <c r="BF231" s="219">
        <f>IF(O231="snížená",K231,0)</f>
        <v>0</v>
      </c>
      <c r="BG231" s="219">
        <f>IF(O231="zákl. přenesená",K231,0)</f>
        <v>0</v>
      </c>
      <c r="BH231" s="219">
        <f>IF(O231="sníž. přenesená",K231,0)</f>
        <v>0</v>
      </c>
      <c r="BI231" s="219">
        <f>IF(O231="nulová",K231,0)</f>
        <v>0</v>
      </c>
      <c r="BJ231" s="16" t="s">
        <v>87</v>
      </c>
      <c r="BK231" s="219">
        <f>ROUND(P231*H231,2)</f>
        <v>0</v>
      </c>
      <c r="BL231" s="16" t="s">
        <v>462</v>
      </c>
      <c r="BM231" s="218" t="s">
        <v>885</v>
      </c>
    </row>
    <row r="232" spans="1:65" s="2" customFormat="1" ht="117">
      <c r="A232" s="32"/>
      <c r="B232" s="33"/>
      <c r="C232" s="34"/>
      <c r="D232" s="220" t="s">
        <v>176</v>
      </c>
      <c r="E232" s="34"/>
      <c r="F232" s="221" t="s">
        <v>613</v>
      </c>
      <c r="G232" s="34"/>
      <c r="H232" s="34"/>
      <c r="I232" s="113"/>
      <c r="J232" s="113"/>
      <c r="K232" s="34"/>
      <c r="L232" s="34"/>
      <c r="M232" s="37"/>
      <c r="N232" s="222"/>
      <c r="O232" s="223"/>
      <c r="P232" s="68"/>
      <c r="Q232" s="68"/>
      <c r="R232" s="68"/>
      <c r="S232" s="68"/>
      <c r="T232" s="68"/>
      <c r="U232" s="68"/>
      <c r="V232" s="68"/>
      <c r="W232" s="68"/>
      <c r="X232" s="69"/>
      <c r="Y232" s="32"/>
      <c r="Z232" s="32"/>
      <c r="AA232" s="32"/>
      <c r="AB232" s="32"/>
      <c r="AC232" s="32"/>
      <c r="AD232" s="32"/>
      <c r="AE232" s="32"/>
      <c r="AT232" s="16" t="s">
        <v>176</v>
      </c>
      <c r="AU232" s="16" t="s">
        <v>87</v>
      </c>
    </row>
    <row r="233" spans="1:65" s="13" customFormat="1" ht="22.5">
      <c r="B233" s="224"/>
      <c r="C233" s="225"/>
      <c r="D233" s="220" t="s">
        <v>178</v>
      </c>
      <c r="E233" s="226" t="s">
        <v>1</v>
      </c>
      <c r="F233" s="227" t="s">
        <v>886</v>
      </c>
      <c r="G233" s="225"/>
      <c r="H233" s="228">
        <v>179.51</v>
      </c>
      <c r="I233" s="229"/>
      <c r="J233" s="229"/>
      <c r="K233" s="225"/>
      <c r="L233" s="225"/>
      <c r="M233" s="230"/>
      <c r="N233" s="231"/>
      <c r="O233" s="232"/>
      <c r="P233" s="232"/>
      <c r="Q233" s="232"/>
      <c r="R233" s="232"/>
      <c r="S233" s="232"/>
      <c r="T233" s="232"/>
      <c r="U233" s="232"/>
      <c r="V233" s="232"/>
      <c r="W233" s="232"/>
      <c r="X233" s="233"/>
      <c r="AT233" s="234" t="s">
        <v>178</v>
      </c>
      <c r="AU233" s="234" t="s">
        <v>87</v>
      </c>
      <c r="AV233" s="13" t="s">
        <v>89</v>
      </c>
      <c r="AW233" s="13" t="s">
        <v>5</v>
      </c>
      <c r="AX233" s="13" t="s">
        <v>87</v>
      </c>
      <c r="AY233" s="234" t="s">
        <v>166</v>
      </c>
    </row>
    <row r="234" spans="1:65" s="2" customFormat="1" ht="24" customHeight="1">
      <c r="A234" s="32"/>
      <c r="B234" s="33"/>
      <c r="C234" s="206" t="s">
        <v>404</v>
      </c>
      <c r="D234" s="206" t="s">
        <v>169</v>
      </c>
      <c r="E234" s="207" t="s">
        <v>496</v>
      </c>
      <c r="F234" s="208" t="s">
        <v>497</v>
      </c>
      <c r="G234" s="209" t="s">
        <v>198</v>
      </c>
      <c r="H234" s="210">
        <v>83.3</v>
      </c>
      <c r="I234" s="211"/>
      <c r="J234" s="211"/>
      <c r="K234" s="212">
        <f>ROUND(P234*H234,2)</f>
        <v>0</v>
      </c>
      <c r="L234" s="208" t="s">
        <v>173</v>
      </c>
      <c r="M234" s="37"/>
      <c r="N234" s="213" t="s">
        <v>1</v>
      </c>
      <c r="O234" s="214" t="s">
        <v>42</v>
      </c>
      <c r="P234" s="215">
        <f>I234+J234</f>
        <v>0</v>
      </c>
      <c r="Q234" s="215">
        <f>ROUND(I234*H234,2)</f>
        <v>0</v>
      </c>
      <c r="R234" s="215">
        <f>ROUND(J234*H234,2)</f>
        <v>0</v>
      </c>
      <c r="S234" s="68"/>
      <c r="T234" s="216">
        <f>S234*H234</f>
        <v>0</v>
      </c>
      <c r="U234" s="216">
        <v>0</v>
      </c>
      <c r="V234" s="216">
        <f>U234*H234</f>
        <v>0</v>
      </c>
      <c r="W234" s="216">
        <v>0</v>
      </c>
      <c r="X234" s="217">
        <f>W234*H234</f>
        <v>0</v>
      </c>
      <c r="Y234" s="32"/>
      <c r="Z234" s="32"/>
      <c r="AA234" s="32"/>
      <c r="AB234" s="32"/>
      <c r="AC234" s="32"/>
      <c r="AD234" s="32"/>
      <c r="AE234" s="32"/>
      <c r="AR234" s="218" t="s">
        <v>462</v>
      </c>
      <c r="AT234" s="218" t="s">
        <v>169</v>
      </c>
      <c r="AU234" s="218" t="s">
        <v>87</v>
      </c>
      <c r="AY234" s="16" t="s">
        <v>166</v>
      </c>
      <c r="BE234" s="219">
        <f>IF(O234="základní",K234,0)</f>
        <v>0</v>
      </c>
      <c r="BF234" s="219">
        <f>IF(O234="snížená",K234,0)</f>
        <v>0</v>
      </c>
      <c r="BG234" s="219">
        <f>IF(O234="zákl. přenesená",K234,0)</f>
        <v>0</v>
      </c>
      <c r="BH234" s="219">
        <f>IF(O234="sníž. přenesená",K234,0)</f>
        <v>0</v>
      </c>
      <c r="BI234" s="219">
        <f>IF(O234="nulová",K234,0)</f>
        <v>0</v>
      </c>
      <c r="BJ234" s="16" t="s">
        <v>87</v>
      </c>
      <c r="BK234" s="219">
        <f>ROUND(P234*H234,2)</f>
        <v>0</v>
      </c>
      <c r="BL234" s="16" t="s">
        <v>462</v>
      </c>
      <c r="BM234" s="218" t="s">
        <v>887</v>
      </c>
    </row>
    <row r="235" spans="1:65" s="2" customFormat="1" ht="117">
      <c r="A235" s="32"/>
      <c r="B235" s="33"/>
      <c r="C235" s="34"/>
      <c r="D235" s="220" t="s">
        <v>176</v>
      </c>
      <c r="E235" s="34"/>
      <c r="F235" s="221" t="s">
        <v>499</v>
      </c>
      <c r="G235" s="34"/>
      <c r="H235" s="34"/>
      <c r="I235" s="113"/>
      <c r="J235" s="113"/>
      <c r="K235" s="34"/>
      <c r="L235" s="34"/>
      <c r="M235" s="37"/>
      <c r="N235" s="222"/>
      <c r="O235" s="223"/>
      <c r="P235" s="68"/>
      <c r="Q235" s="68"/>
      <c r="R235" s="68"/>
      <c r="S235" s="68"/>
      <c r="T235" s="68"/>
      <c r="U235" s="68"/>
      <c r="V235" s="68"/>
      <c r="W235" s="68"/>
      <c r="X235" s="69"/>
      <c r="Y235" s="32"/>
      <c r="Z235" s="32"/>
      <c r="AA235" s="32"/>
      <c r="AB235" s="32"/>
      <c r="AC235" s="32"/>
      <c r="AD235" s="32"/>
      <c r="AE235" s="32"/>
      <c r="AT235" s="16" t="s">
        <v>176</v>
      </c>
      <c r="AU235" s="16" t="s">
        <v>87</v>
      </c>
    </row>
    <row r="236" spans="1:65" s="13" customFormat="1" ht="11.25">
      <c r="B236" s="224"/>
      <c r="C236" s="225"/>
      <c r="D236" s="220" t="s">
        <v>178</v>
      </c>
      <c r="E236" s="226" t="s">
        <v>1</v>
      </c>
      <c r="F236" s="227" t="s">
        <v>888</v>
      </c>
      <c r="G236" s="225"/>
      <c r="H236" s="228">
        <v>83.3</v>
      </c>
      <c r="I236" s="229"/>
      <c r="J236" s="229"/>
      <c r="K236" s="225"/>
      <c r="L236" s="225"/>
      <c r="M236" s="230"/>
      <c r="N236" s="231"/>
      <c r="O236" s="232"/>
      <c r="P236" s="232"/>
      <c r="Q236" s="232"/>
      <c r="R236" s="232"/>
      <c r="S236" s="232"/>
      <c r="T236" s="232"/>
      <c r="U236" s="232"/>
      <c r="V236" s="232"/>
      <c r="W236" s="232"/>
      <c r="X236" s="233"/>
      <c r="AT236" s="234" t="s">
        <v>178</v>
      </c>
      <c r="AU236" s="234" t="s">
        <v>87</v>
      </c>
      <c r="AV236" s="13" t="s">
        <v>89</v>
      </c>
      <c r="AW236" s="13" t="s">
        <v>5</v>
      </c>
      <c r="AX236" s="13" t="s">
        <v>87</v>
      </c>
      <c r="AY236" s="234" t="s">
        <v>166</v>
      </c>
    </row>
    <row r="237" spans="1:65" s="2" customFormat="1" ht="36" customHeight="1">
      <c r="A237" s="32"/>
      <c r="B237" s="33"/>
      <c r="C237" s="206" t="s">
        <v>408</v>
      </c>
      <c r="D237" s="206" t="s">
        <v>169</v>
      </c>
      <c r="E237" s="207" t="s">
        <v>502</v>
      </c>
      <c r="F237" s="208" t="s">
        <v>503</v>
      </c>
      <c r="G237" s="209" t="s">
        <v>198</v>
      </c>
      <c r="H237" s="210">
        <v>8.577</v>
      </c>
      <c r="I237" s="211"/>
      <c r="J237" s="211"/>
      <c r="K237" s="212">
        <f>ROUND(P237*H237,2)</f>
        <v>0</v>
      </c>
      <c r="L237" s="208" t="s">
        <v>173</v>
      </c>
      <c r="M237" s="37"/>
      <c r="N237" s="213" t="s">
        <v>1</v>
      </c>
      <c r="O237" s="214" t="s">
        <v>42</v>
      </c>
      <c r="P237" s="215">
        <f>I237+J237</f>
        <v>0</v>
      </c>
      <c r="Q237" s="215">
        <f>ROUND(I237*H237,2)</f>
        <v>0</v>
      </c>
      <c r="R237" s="215">
        <f>ROUND(J237*H237,2)</f>
        <v>0</v>
      </c>
      <c r="S237" s="68"/>
      <c r="T237" s="216">
        <f>S237*H237</f>
        <v>0</v>
      </c>
      <c r="U237" s="216">
        <v>0</v>
      </c>
      <c r="V237" s="216">
        <f>U237*H237</f>
        <v>0</v>
      </c>
      <c r="W237" s="216">
        <v>0</v>
      </c>
      <c r="X237" s="217">
        <f>W237*H237</f>
        <v>0</v>
      </c>
      <c r="Y237" s="32"/>
      <c r="Z237" s="32"/>
      <c r="AA237" s="32"/>
      <c r="AB237" s="32"/>
      <c r="AC237" s="32"/>
      <c r="AD237" s="32"/>
      <c r="AE237" s="32"/>
      <c r="AR237" s="218" t="s">
        <v>462</v>
      </c>
      <c r="AT237" s="218" t="s">
        <v>169</v>
      </c>
      <c r="AU237" s="218" t="s">
        <v>87</v>
      </c>
      <c r="AY237" s="16" t="s">
        <v>166</v>
      </c>
      <c r="BE237" s="219">
        <f>IF(O237="základní",K237,0)</f>
        <v>0</v>
      </c>
      <c r="BF237" s="219">
        <f>IF(O237="snížená",K237,0)</f>
        <v>0</v>
      </c>
      <c r="BG237" s="219">
        <f>IF(O237="zákl. přenesená",K237,0)</f>
        <v>0</v>
      </c>
      <c r="BH237" s="219">
        <f>IF(O237="sníž. přenesená",K237,0)</f>
        <v>0</v>
      </c>
      <c r="BI237" s="219">
        <f>IF(O237="nulová",K237,0)</f>
        <v>0</v>
      </c>
      <c r="BJ237" s="16" t="s">
        <v>87</v>
      </c>
      <c r="BK237" s="219">
        <f>ROUND(P237*H237,2)</f>
        <v>0</v>
      </c>
      <c r="BL237" s="16" t="s">
        <v>462</v>
      </c>
      <c r="BM237" s="218" t="s">
        <v>889</v>
      </c>
    </row>
    <row r="238" spans="1:65" s="2" customFormat="1" ht="117">
      <c r="A238" s="32"/>
      <c r="B238" s="33"/>
      <c r="C238" s="34"/>
      <c r="D238" s="220" t="s">
        <v>176</v>
      </c>
      <c r="E238" s="34"/>
      <c r="F238" s="221" t="s">
        <v>505</v>
      </c>
      <c r="G238" s="34"/>
      <c r="H238" s="34"/>
      <c r="I238" s="113"/>
      <c r="J238" s="113"/>
      <c r="K238" s="34"/>
      <c r="L238" s="34"/>
      <c r="M238" s="37"/>
      <c r="N238" s="222"/>
      <c r="O238" s="223"/>
      <c r="P238" s="68"/>
      <c r="Q238" s="68"/>
      <c r="R238" s="68"/>
      <c r="S238" s="68"/>
      <c r="T238" s="68"/>
      <c r="U238" s="68"/>
      <c r="V238" s="68"/>
      <c r="W238" s="68"/>
      <c r="X238" s="69"/>
      <c r="Y238" s="32"/>
      <c r="Z238" s="32"/>
      <c r="AA238" s="32"/>
      <c r="AB238" s="32"/>
      <c r="AC238" s="32"/>
      <c r="AD238" s="32"/>
      <c r="AE238" s="32"/>
      <c r="AT238" s="16" t="s">
        <v>176</v>
      </c>
      <c r="AU238" s="16" t="s">
        <v>87</v>
      </c>
    </row>
    <row r="239" spans="1:65" s="13" customFormat="1" ht="11.25">
      <c r="B239" s="224"/>
      <c r="C239" s="225"/>
      <c r="D239" s="220" t="s">
        <v>178</v>
      </c>
      <c r="E239" s="226" t="s">
        <v>1</v>
      </c>
      <c r="F239" s="227" t="s">
        <v>890</v>
      </c>
      <c r="G239" s="225"/>
      <c r="H239" s="228">
        <v>8.577</v>
      </c>
      <c r="I239" s="229"/>
      <c r="J239" s="229"/>
      <c r="K239" s="225"/>
      <c r="L239" s="225"/>
      <c r="M239" s="230"/>
      <c r="N239" s="231"/>
      <c r="O239" s="232"/>
      <c r="P239" s="232"/>
      <c r="Q239" s="232"/>
      <c r="R239" s="232"/>
      <c r="S239" s="232"/>
      <c r="T239" s="232"/>
      <c r="U239" s="232"/>
      <c r="V239" s="232"/>
      <c r="W239" s="232"/>
      <c r="X239" s="233"/>
      <c r="AT239" s="234" t="s">
        <v>178</v>
      </c>
      <c r="AU239" s="234" t="s">
        <v>87</v>
      </c>
      <c r="AV239" s="13" t="s">
        <v>89</v>
      </c>
      <c r="AW239" s="13" t="s">
        <v>5</v>
      </c>
      <c r="AX239" s="13" t="s">
        <v>87</v>
      </c>
      <c r="AY239" s="234" t="s">
        <v>166</v>
      </c>
    </row>
    <row r="240" spans="1:65" s="2" customFormat="1" ht="24" customHeight="1">
      <c r="A240" s="32"/>
      <c r="B240" s="33"/>
      <c r="C240" s="206" t="s">
        <v>412</v>
      </c>
      <c r="D240" s="206" t="s">
        <v>169</v>
      </c>
      <c r="E240" s="207" t="s">
        <v>701</v>
      </c>
      <c r="F240" s="208" t="s">
        <v>702</v>
      </c>
      <c r="G240" s="209" t="s">
        <v>198</v>
      </c>
      <c r="H240" s="210">
        <v>22.523</v>
      </c>
      <c r="I240" s="211"/>
      <c r="J240" s="211"/>
      <c r="K240" s="212">
        <f>ROUND(P240*H240,2)</f>
        <v>0</v>
      </c>
      <c r="L240" s="208" t="s">
        <v>173</v>
      </c>
      <c r="M240" s="37"/>
      <c r="N240" s="213" t="s">
        <v>1</v>
      </c>
      <c r="O240" s="214" t="s">
        <v>42</v>
      </c>
      <c r="P240" s="215">
        <f>I240+J240</f>
        <v>0</v>
      </c>
      <c r="Q240" s="215">
        <f>ROUND(I240*H240,2)</f>
        <v>0</v>
      </c>
      <c r="R240" s="215">
        <f>ROUND(J240*H240,2)</f>
        <v>0</v>
      </c>
      <c r="S240" s="68"/>
      <c r="T240" s="216">
        <f>S240*H240</f>
        <v>0</v>
      </c>
      <c r="U240" s="216">
        <v>0</v>
      </c>
      <c r="V240" s="216">
        <f>U240*H240</f>
        <v>0</v>
      </c>
      <c r="W240" s="216">
        <v>0</v>
      </c>
      <c r="X240" s="217">
        <f>W240*H240</f>
        <v>0</v>
      </c>
      <c r="Y240" s="32"/>
      <c r="Z240" s="32"/>
      <c r="AA240" s="32"/>
      <c r="AB240" s="32"/>
      <c r="AC240" s="32"/>
      <c r="AD240" s="32"/>
      <c r="AE240" s="32"/>
      <c r="AR240" s="218" t="s">
        <v>462</v>
      </c>
      <c r="AT240" s="218" t="s">
        <v>169</v>
      </c>
      <c r="AU240" s="218" t="s">
        <v>87</v>
      </c>
      <c r="AY240" s="16" t="s">
        <v>166</v>
      </c>
      <c r="BE240" s="219">
        <f>IF(O240="základní",K240,0)</f>
        <v>0</v>
      </c>
      <c r="BF240" s="219">
        <f>IF(O240="snížená",K240,0)</f>
        <v>0</v>
      </c>
      <c r="BG240" s="219">
        <f>IF(O240="zákl. přenesená",K240,0)</f>
        <v>0</v>
      </c>
      <c r="BH240" s="219">
        <f>IF(O240="sníž. přenesená",K240,0)</f>
        <v>0</v>
      </c>
      <c r="BI240" s="219">
        <f>IF(O240="nulová",K240,0)</f>
        <v>0</v>
      </c>
      <c r="BJ240" s="16" t="s">
        <v>87</v>
      </c>
      <c r="BK240" s="219">
        <f>ROUND(P240*H240,2)</f>
        <v>0</v>
      </c>
      <c r="BL240" s="16" t="s">
        <v>462</v>
      </c>
      <c r="BM240" s="218" t="s">
        <v>891</v>
      </c>
    </row>
    <row r="241" spans="1:65" s="2" customFormat="1" ht="117">
      <c r="A241" s="32"/>
      <c r="B241" s="33"/>
      <c r="C241" s="34"/>
      <c r="D241" s="220" t="s">
        <v>176</v>
      </c>
      <c r="E241" s="34"/>
      <c r="F241" s="221" t="s">
        <v>704</v>
      </c>
      <c r="G241" s="34"/>
      <c r="H241" s="34"/>
      <c r="I241" s="113"/>
      <c r="J241" s="113"/>
      <c r="K241" s="34"/>
      <c r="L241" s="34"/>
      <c r="M241" s="37"/>
      <c r="N241" s="222"/>
      <c r="O241" s="223"/>
      <c r="P241" s="68"/>
      <c r="Q241" s="68"/>
      <c r="R241" s="68"/>
      <c r="S241" s="68"/>
      <c r="T241" s="68"/>
      <c r="U241" s="68"/>
      <c r="V241" s="68"/>
      <c r="W241" s="68"/>
      <c r="X241" s="69"/>
      <c r="Y241" s="32"/>
      <c r="Z241" s="32"/>
      <c r="AA241" s="32"/>
      <c r="AB241" s="32"/>
      <c r="AC241" s="32"/>
      <c r="AD241" s="32"/>
      <c r="AE241" s="32"/>
      <c r="AT241" s="16" t="s">
        <v>176</v>
      </c>
      <c r="AU241" s="16" t="s">
        <v>87</v>
      </c>
    </row>
    <row r="242" spans="1:65" s="13" customFormat="1" ht="11.25">
      <c r="B242" s="224"/>
      <c r="C242" s="225"/>
      <c r="D242" s="220" t="s">
        <v>178</v>
      </c>
      <c r="E242" s="226" t="s">
        <v>1</v>
      </c>
      <c r="F242" s="227" t="s">
        <v>892</v>
      </c>
      <c r="G242" s="225"/>
      <c r="H242" s="228">
        <v>22.523</v>
      </c>
      <c r="I242" s="229"/>
      <c r="J242" s="229"/>
      <c r="K242" s="225"/>
      <c r="L242" s="225"/>
      <c r="M242" s="230"/>
      <c r="N242" s="231"/>
      <c r="O242" s="232"/>
      <c r="P242" s="232"/>
      <c r="Q242" s="232"/>
      <c r="R242" s="232"/>
      <c r="S242" s="232"/>
      <c r="T242" s="232"/>
      <c r="U242" s="232"/>
      <c r="V242" s="232"/>
      <c r="W242" s="232"/>
      <c r="X242" s="233"/>
      <c r="AT242" s="234" t="s">
        <v>178</v>
      </c>
      <c r="AU242" s="234" t="s">
        <v>87</v>
      </c>
      <c r="AV242" s="13" t="s">
        <v>89</v>
      </c>
      <c r="AW242" s="13" t="s">
        <v>5</v>
      </c>
      <c r="AX242" s="13" t="s">
        <v>87</v>
      </c>
      <c r="AY242" s="234" t="s">
        <v>166</v>
      </c>
    </row>
    <row r="243" spans="1:65" s="2" customFormat="1" ht="36" customHeight="1">
      <c r="A243" s="32"/>
      <c r="B243" s="33"/>
      <c r="C243" s="206" t="s">
        <v>414</v>
      </c>
      <c r="D243" s="206" t="s">
        <v>169</v>
      </c>
      <c r="E243" s="207" t="s">
        <v>473</v>
      </c>
      <c r="F243" s="208" t="s">
        <v>474</v>
      </c>
      <c r="G243" s="209" t="s">
        <v>198</v>
      </c>
      <c r="H243" s="210">
        <v>1.08</v>
      </c>
      <c r="I243" s="211"/>
      <c r="J243" s="211"/>
      <c r="K243" s="212">
        <f>ROUND(P243*H243,2)</f>
        <v>0</v>
      </c>
      <c r="L243" s="208" t="s">
        <v>173</v>
      </c>
      <c r="M243" s="37"/>
      <c r="N243" s="213" t="s">
        <v>1</v>
      </c>
      <c r="O243" s="214" t="s">
        <v>42</v>
      </c>
      <c r="P243" s="215">
        <f>I243+J243</f>
        <v>0</v>
      </c>
      <c r="Q243" s="215">
        <f>ROUND(I243*H243,2)</f>
        <v>0</v>
      </c>
      <c r="R243" s="215">
        <f>ROUND(J243*H243,2)</f>
        <v>0</v>
      </c>
      <c r="S243" s="68"/>
      <c r="T243" s="216">
        <f>S243*H243</f>
        <v>0</v>
      </c>
      <c r="U243" s="216">
        <v>0</v>
      </c>
      <c r="V243" s="216">
        <f>U243*H243</f>
        <v>0</v>
      </c>
      <c r="W243" s="216">
        <v>0</v>
      </c>
      <c r="X243" s="217">
        <f>W243*H243</f>
        <v>0</v>
      </c>
      <c r="Y243" s="32"/>
      <c r="Z243" s="32"/>
      <c r="AA243" s="32"/>
      <c r="AB243" s="32"/>
      <c r="AC243" s="32"/>
      <c r="AD243" s="32"/>
      <c r="AE243" s="32"/>
      <c r="AR243" s="218" t="s">
        <v>462</v>
      </c>
      <c r="AT243" s="218" t="s">
        <v>169</v>
      </c>
      <c r="AU243" s="218" t="s">
        <v>87</v>
      </c>
      <c r="AY243" s="16" t="s">
        <v>166</v>
      </c>
      <c r="BE243" s="219">
        <f>IF(O243="základní",K243,0)</f>
        <v>0</v>
      </c>
      <c r="BF243" s="219">
        <f>IF(O243="snížená",K243,0)</f>
        <v>0</v>
      </c>
      <c r="BG243" s="219">
        <f>IF(O243="zákl. přenesená",K243,0)</f>
        <v>0</v>
      </c>
      <c r="BH243" s="219">
        <f>IF(O243="sníž. přenesená",K243,0)</f>
        <v>0</v>
      </c>
      <c r="BI243" s="219">
        <f>IF(O243="nulová",K243,0)</f>
        <v>0</v>
      </c>
      <c r="BJ243" s="16" t="s">
        <v>87</v>
      </c>
      <c r="BK243" s="219">
        <f>ROUND(P243*H243,2)</f>
        <v>0</v>
      </c>
      <c r="BL243" s="16" t="s">
        <v>462</v>
      </c>
      <c r="BM243" s="218" t="s">
        <v>893</v>
      </c>
    </row>
    <row r="244" spans="1:65" s="2" customFormat="1" ht="117">
      <c r="A244" s="32"/>
      <c r="B244" s="33"/>
      <c r="C244" s="34"/>
      <c r="D244" s="220" t="s">
        <v>176</v>
      </c>
      <c r="E244" s="34"/>
      <c r="F244" s="221" t="s">
        <v>476</v>
      </c>
      <c r="G244" s="34"/>
      <c r="H244" s="34"/>
      <c r="I244" s="113"/>
      <c r="J244" s="113"/>
      <c r="K244" s="34"/>
      <c r="L244" s="34"/>
      <c r="M244" s="37"/>
      <c r="N244" s="222"/>
      <c r="O244" s="223"/>
      <c r="P244" s="68"/>
      <c r="Q244" s="68"/>
      <c r="R244" s="68"/>
      <c r="S244" s="68"/>
      <c r="T244" s="68"/>
      <c r="U244" s="68"/>
      <c r="V244" s="68"/>
      <c r="W244" s="68"/>
      <c r="X244" s="69"/>
      <c r="Y244" s="32"/>
      <c r="Z244" s="32"/>
      <c r="AA244" s="32"/>
      <c r="AB244" s="32"/>
      <c r="AC244" s="32"/>
      <c r="AD244" s="32"/>
      <c r="AE244" s="32"/>
      <c r="AT244" s="16" t="s">
        <v>176</v>
      </c>
      <c r="AU244" s="16" t="s">
        <v>87</v>
      </c>
    </row>
    <row r="245" spans="1:65" s="13" customFormat="1" ht="11.25">
      <c r="B245" s="224"/>
      <c r="C245" s="225"/>
      <c r="D245" s="220" t="s">
        <v>178</v>
      </c>
      <c r="E245" s="226" t="s">
        <v>1</v>
      </c>
      <c r="F245" s="227" t="s">
        <v>745</v>
      </c>
      <c r="G245" s="225"/>
      <c r="H245" s="228">
        <v>1.08</v>
      </c>
      <c r="I245" s="229"/>
      <c r="J245" s="229"/>
      <c r="K245" s="225"/>
      <c r="L245" s="225"/>
      <c r="M245" s="230"/>
      <c r="N245" s="231"/>
      <c r="O245" s="232"/>
      <c r="P245" s="232"/>
      <c r="Q245" s="232"/>
      <c r="R245" s="232"/>
      <c r="S245" s="232"/>
      <c r="T245" s="232"/>
      <c r="U245" s="232"/>
      <c r="V245" s="232"/>
      <c r="W245" s="232"/>
      <c r="X245" s="233"/>
      <c r="AT245" s="234" t="s">
        <v>178</v>
      </c>
      <c r="AU245" s="234" t="s">
        <v>87</v>
      </c>
      <c r="AV245" s="13" t="s">
        <v>89</v>
      </c>
      <c r="AW245" s="13" t="s">
        <v>5</v>
      </c>
      <c r="AX245" s="13" t="s">
        <v>87</v>
      </c>
      <c r="AY245" s="234" t="s">
        <v>166</v>
      </c>
    </row>
    <row r="246" spans="1:65" s="2" customFormat="1" ht="36" customHeight="1">
      <c r="A246" s="32"/>
      <c r="B246" s="33"/>
      <c r="C246" s="206" t="s">
        <v>416</v>
      </c>
      <c r="D246" s="206" t="s">
        <v>169</v>
      </c>
      <c r="E246" s="207" t="s">
        <v>473</v>
      </c>
      <c r="F246" s="208" t="s">
        <v>474</v>
      </c>
      <c r="G246" s="209" t="s">
        <v>198</v>
      </c>
      <c r="H246" s="210">
        <v>6.9189999999999996</v>
      </c>
      <c r="I246" s="211"/>
      <c r="J246" s="211"/>
      <c r="K246" s="212">
        <f>ROUND(P246*H246,2)</f>
        <v>0</v>
      </c>
      <c r="L246" s="208" t="s">
        <v>173</v>
      </c>
      <c r="M246" s="37"/>
      <c r="N246" s="213" t="s">
        <v>1</v>
      </c>
      <c r="O246" s="214" t="s">
        <v>42</v>
      </c>
      <c r="P246" s="215">
        <f>I246+J246</f>
        <v>0</v>
      </c>
      <c r="Q246" s="215">
        <f>ROUND(I246*H246,2)</f>
        <v>0</v>
      </c>
      <c r="R246" s="215">
        <f>ROUND(J246*H246,2)</f>
        <v>0</v>
      </c>
      <c r="S246" s="68"/>
      <c r="T246" s="216">
        <f>S246*H246</f>
        <v>0</v>
      </c>
      <c r="U246" s="216">
        <v>0</v>
      </c>
      <c r="V246" s="216">
        <f>U246*H246</f>
        <v>0</v>
      </c>
      <c r="W246" s="216">
        <v>0</v>
      </c>
      <c r="X246" s="217">
        <f>W246*H246</f>
        <v>0</v>
      </c>
      <c r="Y246" s="32"/>
      <c r="Z246" s="32"/>
      <c r="AA246" s="32"/>
      <c r="AB246" s="32"/>
      <c r="AC246" s="32"/>
      <c r="AD246" s="32"/>
      <c r="AE246" s="32"/>
      <c r="AR246" s="218" t="s">
        <v>462</v>
      </c>
      <c r="AT246" s="218" t="s">
        <v>169</v>
      </c>
      <c r="AU246" s="218" t="s">
        <v>87</v>
      </c>
      <c r="AY246" s="16" t="s">
        <v>166</v>
      </c>
      <c r="BE246" s="219">
        <f>IF(O246="základní",K246,0)</f>
        <v>0</v>
      </c>
      <c r="BF246" s="219">
        <f>IF(O246="snížená",K246,0)</f>
        <v>0</v>
      </c>
      <c r="BG246" s="219">
        <f>IF(O246="zákl. přenesená",K246,0)</f>
        <v>0</v>
      </c>
      <c r="BH246" s="219">
        <f>IF(O246="sníž. přenesená",K246,0)</f>
        <v>0</v>
      </c>
      <c r="BI246" s="219">
        <f>IF(O246="nulová",K246,0)</f>
        <v>0</v>
      </c>
      <c r="BJ246" s="16" t="s">
        <v>87</v>
      </c>
      <c r="BK246" s="219">
        <f>ROUND(P246*H246,2)</f>
        <v>0</v>
      </c>
      <c r="BL246" s="16" t="s">
        <v>462</v>
      </c>
      <c r="BM246" s="218" t="s">
        <v>894</v>
      </c>
    </row>
    <row r="247" spans="1:65" s="2" customFormat="1" ht="117">
      <c r="A247" s="32"/>
      <c r="B247" s="33"/>
      <c r="C247" s="34"/>
      <c r="D247" s="220" t="s">
        <v>176</v>
      </c>
      <c r="E247" s="34"/>
      <c r="F247" s="221" t="s">
        <v>476</v>
      </c>
      <c r="G247" s="34"/>
      <c r="H247" s="34"/>
      <c r="I247" s="113"/>
      <c r="J247" s="113"/>
      <c r="K247" s="34"/>
      <c r="L247" s="34"/>
      <c r="M247" s="37"/>
      <c r="N247" s="222"/>
      <c r="O247" s="223"/>
      <c r="P247" s="68"/>
      <c r="Q247" s="68"/>
      <c r="R247" s="68"/>
      <c r="S247" s="68"/>
      <c r="T247" s="68"/>
      <c r="U247" s="68"/>
      <c r="V247" s="68"/>
      <c r="W247" s="68"/>
      <c r="X247" s="69"/>
      <c r="Y247" s="32"/>
      <c r="Z247" s="32"/>
      <c r="AA247" s="32"/>
      <c r="AB247" s="32"/>
      <c r="AC247" s="32"/>
      <c r="AD247" s="32"/>
      <c r="AE247" s="32"/>
      <c r="AT247" s="16" t="s">
        <v>176</v>
      </c>
      <c r="AU247" s="16" t="s">
        <v>87</v>
      </c>
    </row>
    <row r="248" spans="1:65" s="13" customFormat="1" ht="11.25">
      <c r="B248" s="224"/>
      <c r="C248" s="225"/>
      <c r="D248" s="220" t="s">
        <v>178</v>
      </c>
      <c r="E248" s="226" t="s">
        <v>1</v>
      </c>
      <c r="F248" s="227" t="s">
        <v>895</v>
      </c>
      <c r="G248" s="225"/>
      <c r="H248" s="228">
        <v>6.9189999999999996</v>
      </c>
      <c r="I248" s="229"/>
      <c r="J248" s="229"/>
      <c r="K248" s="225"/>
      <c r="L248" s="225"/>
      <c r="M248" s="230"/>
      <c r="N248" s="231"/>
      <c r="O248" s="232"/>
      <c r="P248" s="232"/>
      <c r="Q248" s="232"/>
      <c r="R248" s="232"/>
      <c r="S248" s="232"/>
      <c r="T248" s="232"/>
      <c r="U248" s="232"/>
      <c r="V248" s="232"/>
      <c r="W248" s="232"/>
      <c r="X248" s="233"/>
      <c r="AT248" s="234" t="s">
        <v>178</v>
      </c>
      <c r="AU248" s="234" t="s">
        <v>87</v>
      </c>
      <c r="AV248" s="13" t="s">
        <v>89</v>
      </c>
      <c r="AW248" s="13" t="s">
        <v>5</v>
      </c>
      <c r="AX248" s="13" t="s">
        <v>87</v>
      </c>
      <c r="AY248" s="234" t="s">
        <v>166</v>
      </c>
    </row>
    <row r="249" spans="1:65" s="2" customFormat="1" ht="24" customHeight="1">
      <c r="A249" s="32"/>
      <c r="B249" s="33"/>
      <c r="C249" s="206" t="s">
        <v>420</v>
      </c>
      <c r="D249" s="206" t="s">
        <v>169</v>
      </c>
      <c r="E249" s="207" t="s">
        <v>701</v>
      </c>
      <c r="F249" s="208" t="s">
        <v>702</v>
      </c>
      <c r="G249" s="209" t="s">
        <v>198</v>
      </c>
      <c r="H249" s="210">
        <v>8.6470000000000002</v>
      </c>
      <c r="I249" s="211"/>
      <c r="J249" s="211"/>
      <c r="K249" s="212">
        <f>ROUND(P249*H249,2)</f>
        <v>0</v>
      </c>
      <c r="L249" s="208" t="s">
        <v>173</v>
      </c>
      <c r="M249" s="37"/>
      <c r="N249" s="213" t="s">
        <v>1</v>
      </c>
      <c r="O249" s="214" t="s">
        <v>42</v>
      </c>
      <c r="P249" s="215">
        <f>I249+J249</f>
        <v>0</v>
      </c>
      <c r="Q249" s="215">
        <f>ROUND(I249*H249,2)</f>
        <v>0</v>
      </c>
      <c r="R249" s="215">
        <f>ROUND(J249*H249,2)</f>
        <v>0</v>
      </c>
      <c r="S249" s="68"/>
      <c r="T249" s="216">
        <f>S249*H249</f>
        <v>0</v>
      </c>
      <c r="U249" s="216">
        <v>0</v>
      </c>
      <c r="V249" s="216">
        <f>U249*H249</f>
        <v>0</v>
      </c>
      <c r="W249" s="216">
        <v>0</v>
      </c>
      <c r="X249" s="217">
        <f>W249*H249</f>
        <v>0</v>
      </c>
      <c r="Y249" s="32"/>
      <c r="Z249" s="32"/>
      <c r="AA249" s="32"/>
      <c r="AB249" s="32"/>
      <c r="AC249" s="32"/>
      <c r="AD249" s="32"/>
      <c r="AE249" s="32"/>
      <c r="AR249" s="218" t="s">
        <v>462</v>
      </c>
      <c r="AT249" s="218" t="s">
        <v>169</v>
      </c>
      <c r="AU249" s="218" t="s">
        <v>87</v>
      </c>
      <c r="AY249" s="16" t="s">
        <v>166</v>
      </c>
      <c r="BE249" s="219">
        <f>IF(O249="základní",K249,0)</f>
        <v>0</v>
      </c>
      <c r="BF249" s="219">
        <f>IF(O249="snížená",K249,0)</f>
        <v>0</v>
      </c>
      <c r="BG249" s="219">
        <f>IF(O249="zákl. přenesená",K249,0)</f>
        <v>0</v>
      </c>
      <c r="BH249" s="219">
        <f>IF(O249="sníž. přenesená",K249,0)</f>
        <v>0</v>
      </c>
      <c r="BI249" s="219">
        <f>IF(O249="nulová",K249,0)</f>
        <v>0</v>
      </c>
      <c r="BJ249" s="16" t="s">
        <v>87</v>
      </c>
      <c r="BK249" s="219">
        <f>ROUND(P249*H249,2)</f>
        <v>0</v>
      </c>
      <c r="BL249" s="16" t="s">
        <v>462</v>
      </c>
      <c r="BM249" s="218" t="s">
        <v>896</v>
      </c>
    </row>
    <row r="250" spans="1:65" s="2" customFormat="1" ht="117">
      <c r="A250" s="32"/>
      <c r="B250" s="33"/>
      <c r="C250" s="34"/>
      <c r="D250" s="220" t="s">
        <v>176</v>
      </c>
      <c r="E250" s="34"/>
      <c r="F250" s="221" t="s">
        <v>704</v>
      </c>
      <c r="G250" s="34"/>
      <c r="H250" s="34"/>
      <c r="I250" s="113"/>
      <c r="J250" s="113"/>
      <c r="K250" s="34"/>
      <c r="L250" s="34"/>
      <c r="M250" s="37"/>
      <c r="N250" s="222"/>
      <c r="O250" s="223"/>
      <c r="P250" s="68"/>
      <c r="Q250" s="68"/>
      <c r="R250" s="68"/>
      <c r="S250" s="68"/>
      <c r="T250" s="68"/>
      <c r="U250" s="68"/>
      <c r="V250" s="68"/>
      <c r="W250" s="68"/>
      <c r="X250" s="69"/>
      <c r="Y250" s="32"/>
      <c r="Z250" s="32"/>
      <c r="AA250" s="32"/>
      <c r="AB250" s="32"/>
      <c r="AC250" s="32"/>
      <c r="AD250" s="32"/>
      <c r="AE250" s="32"/>
      <c r="AT250" s="16" t="s">
        <v>176</v>
      </c>
      <c r="AU250" s="16" t="s">
        <v>87</v>
      </c>
    </row>
    <row r="251" spans="1:65" s="13" customFormat="1" ht="11.25">
      <c r="B251" s="224"/>
      <c r="C251" s="225"/>
      <c r="D251" s="220" t="s">
        <v>178</v>
      </c>
      <c r="E251" s="226" t="s">
        <v>1</v>
      </c>
      <c r="F251" s="227" t="s">
        <v>897</v>
      </c>
      <c r="G251" s="225"/>
      <c r="H251" s="228">
        <v>8.6470000000000002</v>
      </c>
      <c r="I251" s="229"/>
      <c r="J251" s="229"/>
      <c r="K251" s="225"/>
      <c r="L251" s="225"/>
      <c r="M251" s="230"/>
      <c r="N251" s="231"/>
      <c r="O251" s="232"/>
      <c r="P251" s="232"/>
      <c r="Q251" s="232"/>
      <c r="R251" s="232"/>
      <c r="S251" s="232"/>
      <c r="T251" s="232"/>
      <c r="U251" s="232"/>
      <c r="V251" s="232"/>
      <c r="W251" s="232"/>
      <c r="X251" s="233"/>
      <c r="AT251" s="234" t="s">
        <v>178</v>
      </c>
      <c r="AU251" s="234" t="s">
        <v>87</v>
      </c>
      <c r="AV251" s="13" t="s">
        <v>89</v>
      </c>
      <c r="AW251" s="13" t="s">
        <v>5</v>
      </c>
      <c r="AX251" s="13" t="s">
        <v>87</v>
      </c>
      <c r="AY251" s="234" t="s">
        <v>166</v>
      </c>
    </row>
    <row r="252" spans="1:65" s="2" customFormat="1" ht="24" customHeight="1">
      <c r="A252" s="32"/>
      <c r="B252" s="33"/>
      <c r="C252" s="206" t="s">
        <v>422</v>
      </c>
      <c r="D252" s="206" t="s">
        <v>169</v>
      </c>
      <c r="E252" s="207" t="s">
        <v>520</v>
      </c>
      <c r="F252" s="208" t="s">
        <v>521</v>
      </c>
      <c r="G252" s="209" t="s">
        <v>193</v>
      </c>
      <c r="H252" s="210">
        <v>1</v>
      </c>
      <c r="I252" s="211"/>
      <c r="J252" s="211"/>
      <c r="K252" s="212">
        <f>ROUND(P252*H252,2)</f>
        <v>0</v>
      </c>
      <c r="L252" s="208" t="s">
        <v>173</v>
      </c>
      <c r="M252" s="37"/>
      <c r="N252" s="213" t="s">
        <v>1</v>
      </c>
      <c r="O252" s="214" t="s">
        <v>42</v>
      </c>
      <c r="P252" s="215">
        <f>I252+J252</f>
        <v>0</v>
      </c>
      <c r="Q252" s="215">
        <f>ROUND(I252*H252,2)</f>
        <v>0</v>
      </c>
      <c r="R252" s="215">
        <f>ROUND(J252*H252,2)</f>
        <v>0</v>
      </c>
      <c r="S252" s="68"/>
      <c r="T252" s="216">
        <f>S252*H252</f>
        <v>0</v>
      </c>
      <c r="U252" s="216">
        <v>0</v>
      </c>
      <c r="V252" s="216">
        <f>U252*H252</f>
        <v>0</v>
      </c>
      <c r="W252" s="216">
        <v>0</v>
      </c>
      <c r="X252" s="217">
        <f>W252*H252</f>
        <v>0</v>
      </c>
      <c r="Y252" s="32"/>
      <c r="Z252" s="32"/>
      <c r="AA252" s="32"/>
      <c r="AB252" s="32"/>
      <c r="AC252" s="32"/>
      <c r="AD252" s="32"/>
      <c r="AE252" s="32"/>
      <c r="AR252" s="218" t="s">
        <v>462</v>
      </c>
      <c r="AT252" s="218" t="s">
        <v>169</v>
      </c>
      <c r="AU252" s="218" t="s">
        <v>87</v>
      </c>
      <c r="AY252" s="16" t="s">
        <v>166</v>
      </c>
      <c r="BE252" s="219">
        <f>IF(O252="základní",K252,0)</f>
        <v>0</v>
      </c>
      <c r="BF252" s="219">
        <f>IF(O252="snížená",K252,0)</f>
        <v>0</v>
      </c>
      <c r="BG252" s="219">
        <f>IF(O252="zákl. přenesená",K252,0)</f>
        <v>0</v>
      </c>
      <c r="BH252" s="219">
        <f>IF(O252="sníž. přenesená",K252,0)</f>
        <v>0</v>
      </c>
      <c r="BI252" s="219">
        <f>IF(O252="nulová",K252,0)</f>
        <v>0</v>
      </c>
      <c r="BJ252" s="16" t="s">
        <v>87</v>
      </c>
      <c r="BK252" s="219">
        <f>ROUND(P252*H252,2)</f>
        <v>0</v>
      </c>
      <c r="BL252" s="16" t="s">
        <v>462</v>
      </c>
      <c r="BM252" s="218" t="s">
        <v>898</v>
      </c>
    </row>
    <row r="253" spans="1:65" s="2" customFormat="1" ht="58.5">
      <c r="A253" s="32"/>
      <c r="B253" s="33"/>
      <c r="C253" s="34"/>
      <c r="D253" s="220" t="s">
        <v>176</v>
      </c>
      <c r="E253" s="34"/>
      <c r="F253" s="221" t="s">
        <v>523</v>
      </c>
      <c r="G253" s="34"/>
      <c r="H253" s="34"/>
      <c r="I253" s="113"/>
      <c r="J253" s="113"/>
      <c r="K253" s="34"/>
      <c r="L253" s="34"/>
      <c r="M253" s="37"/>
      <c r="N253" s="222"/>
      <c r="O253" s="223"/>
      <c r="P253" s="68"/>
      <c r="Q253" s="68"/>
      <c r="R253" s="68"/>
      <c r="S253" s="68"/>
      <c r="T253" s="68"/>
      <c r="U253" s="68"/>
      <c r="V253" s="68"/>
      <c r="W253" s="68"/>
      <c r="X253" s="69"/>
      <c r="Y253" s="32"/>
      <c r="Z253" s="32"/>
      <c r="AA253" s="32"/>
      <c r="AB253" s="32"/>
      <c r="AC253" s="32"/>
      <c r="AD253" s="32"/>
      <c r="AE253" s="32"/>
      <c r="AT253" s="16" t="s">
        <v>176</v>
      </c>
      <c r="AU253" s="16" t="s">
        <v>87</v>
      </c>
    </row>
    <row r="254" spans="1:65" s="13" customFormat="1" ht="11.25">
      <c r="B254" s="224"/>
      <c r="C254" s="225"/>
      <c r="D254" s="220" t="s">
        <v>178</v>
      </c>
      <c r="E254" s="226" t="s">
        <v>1</v>
      </c>
      <c r="F254" s="227" t="s">
        <v>623</v>
      </c>
      <c r="G254" s="225"/>
      <c r="H254" s="228">
        <v>1</v>
      </c>
      <c r="I254" s="229"/>
      <c r="J254" s="229"/>
      <c r="K254" s="225"/>
      <c r="L254" s="225"/>
      <c r="M254" s="230"/>
      <c r="N254" s="256"/>
      <c r="O254" s="257"/>
      <c r="P254" s="257"/>
      <c r="Q254" s="257"/>
      <c r="R254" s="257"/>
      <c r="S254" s="257"/>
      <c r="T254" s="257"/>
      <c r="U254" s="257"/>
      <c r="V254" s="257"/>
      <c r="W254" s="257"/>
      <c r="X254" s="258"/>
      <c r="AT254" s="234" t="s">
        <v>178</v>
      </c>
      <c r="AU254" s="234" t="s">
        <v>87</v>
      </c>
      <c r="AV254" s="13" t="s">
        <v>89</v>
      </c>
      <c r="AW254" s="13" t="s">
        <v>5</v>
      </c>
      <c r="AX254" s="13" t="s">
        <v>87</v>
      </c>
      <c r="AY254" s="234" t="s">
        <v>166</v>
      </c>
    </row>
    <row r="255" spans="1:65" s="2" customFormat="1" ht="6.95" customHeight="1">
      <c r="A255" s="32"/>
      <c r="B255" s="52"/>
      <c r="C255" s="53"/>
      <c r="D255" s="53"/>
      <c r="E255" s="53"/>
      <c r="F255" s="53"/>
      <c r="G255" s="53"/>
      <c r="H255" s="53"/>
      <c r="I255" s="151"/>
      <c r="J255" s="151"/>
      <c r="K255" s="53"/>
      <c r="L255" s="53"/>
      <c r="M255" s="37"/>
      <c r="N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sheetProtection algorithmName="SHA-512" hashValue="9s/acQfRa8pRkPlmutJRXOGuyJ18eWKen0/5NcQeZahBmfKn6ZiuX7uw4aR4RuQjQ2AYQMfJDf3VFNJssq71jg==" saltValue="i9XPDkkYAaGqKj9sN8c+DPpcMxkp8L3nmUVVK+vnRhpE8m/HNzkq/3tz8C0oCC1v8hwFQfmjuxuppNvc8VRCzQ==" spinCount="100000" sheet="1" objects="1" scenarios="1" formatColumns="0" formatRows="0" autoFilter="0"/>
  <autoFilter ref="C118:L254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/>
  </sheetViews>
  <sheetFormatPr defaultRowHeight="14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16" t="s">
        <v>110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89</v>
      </c>
    </row>
    <row r="4" spans="1:46" s="1" customFormat="1" ht="24.95" customHeight="1">
      <c r="B4" s="19"/>
      <c r="D4" s="110" t="s">
        <v>132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25.5" customHeight="1">
      <c r="B7" s="19"/>
      <c r="E7" s="301" t="str">
        <f>'Rekapitulace stavby'!K6</f>
        <v>Oprava žst. Třemešná ve Slezsku a tratí v úseku Třemešná ve Slezsku – Osoblaha</v>
      </c>
      <c r="F7" s="302"/>
      <c r="G7" s="302"/>
      <c r="H7" s="302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133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3" t="s">
        <v>899</v>
      </c>
      <c r="F9" s="304"/>
      <c r="G9" s="304"/>
      <c r="H9" s="304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7. 6. 2019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">
        <v>27</v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">
        <v>28</v>
      </c>
      <c r="F15" s="32"/>
      <c r="G15" s="32"/>
      <c r="H15" s="32"/>
      <c r="I15" s="115" t="s">
        <v>29</v>
      </c>
      <c r="J15" s="116" t="s">
        <v>30</v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31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5" t="str">
        <f>'Rekapitulace stavby'!E14</f>
        <v>Vyplň údaj</v>
      </c>
      <c r="F18" s="306"/>
      <c r="G18" s="306"/>
      <c r="H18" s="306"/>
      <c r="I18" s="115" t="s">
        <v>29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33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29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29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36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07" t="s">
        <v>1</v>
      </c>
      <c r="F27" s="307"/>
      <c r="G27" s="307"/>
      <c r="H27" s="307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135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136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37</v>
      </c>
      <c r="E32" s="32"/>
      <c r="F32" s="32"/>
      <c r="G32" s="32"/>
      <c r="H32" s="32"/>
      <c r="I32" s="113"/>
      <c r="J32" s="113"/>
      <c r="K32" s="126">
        <f>ROUND(K119,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39</v>
      </c>
      <c r="G34" s="32"/>
      <c r="H34" s="32"/>
      <c r="I34" s="128" t="s">
        <v>38</v>
      </c>
      <c r="J34" s="113"/>
      <c r="K34" s="127" t="s">
        <v>40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41</v>
      </c>
      <c r="E35" s="112" t="s">
        <v>42</v>
      </c>
      <c r="F35" s="124">
        <f>ROUND((SUM(BE119:BE212)),  2)</f>
        <v>0</v>
      </c>
      <c r="G35" s="32"/>
      <c r="H35" s="32"/>
      <c r="I35" s="130">
        <v>0.21</v>
      </c>
      <c r="J35" s="113"/>
      <c r="K35" s="124">
        <f>ROUND(((SUM(BE119:BE212))*I35),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43</v>
      </c>
      <c r="F36" s="124">
        <f>ROUND((SUM(BF119:BF212)),  2)</f>
        <v>0</v>
      </c>
      <c r="G36" s="32"/>
      <c r="H36" s="32"/>
      <c r="I36" s="130">
        <v>0.15</v>
      </c>
      <c r="J36" s="113"/>
      <c r="K36" s="124">
        <f>ROUND(((SUM(BF119:BF212))*I36),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44</v>
      </c>
      <c r="F37" s="124">
        <f>ROUND((SUM(BG119:BG212)),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45</v>
      </c>
      <c r="F38" s="124">
        <f>ROUND((SUM(BH119:BH212)),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46</v>
      </c>
      <c r="F39" s="124">
        <f>ROUND((SUM(BI119:BI212)),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50</v>
      </c>
      <c r="E50" s="140"/>
      <c r="F50" s="140"/>
      <c r="G50" s="139" t="s">
        <v>51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52</v>
      </c>
      <c r="E61" s="143"/>
      <c r="F61" s="144" t="s">
        <v>53</v>
      </c>
      <c r="G61" s="142" t="s">
        <v>52</v>
      </c>
      <c r="H61" s="143"/>
      <c r="I61" s="145"/>
      <c r="J61" s="146" t="s">
        <v>53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54</v>
      </c>
      <c r="E65" s="147"/>
      <c r="F65" s="147"/>
      <c r="G65" s="139" t="s">
        <v>55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52</v>
      </c>
      <c r="E76" s="143"/>
      <c r="F76" s="144" t="s">
        <v>53</v>
      </c>
      <c r="G76" s="142" t="s">
        <v>52</v>
      </c>
      <c r="H76" s="143"/>
      <c r="I76" s="145"/>
      <c r="J76" s="146" t="s">
        <v>53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137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5.5" customHeight="1">
      <c r="A85" s="32"/>
      <c r="B85" s="33"/>
      <c r="C85" s="34"/>
      <c r="D85" s="34"/>
      <c r="E85" s="308" t="str">
        <f>E7</f>
        <v>Oprava žst. Třemešná ve Slezsku a tratí v úseku Třemešná ve Slezsku – Osoblaha</v>
      </c>
      <c r="F85" s="309"/>
      <c r="G85" s="309"/>
      <c r="H85" s="309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133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0" t="str">
        <f>E9</f>
        <v>SO 08 - Oprava přejezdu P4413 km 3,399</v>
      </c>
      <c r="F87" s="310"/>
      <c r="G87" s="310"/>
      <c r="H87" s="310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PS Krnov</v>
      </c>
      <c r="G89" s="34"/>
      <c r="H89" s="34"/>
      <c r="I89" s="115" t="s">
        <v>23</v>
      </c>
      <c r="J89" s="117" t="str">
        <f>IF(J12="","",J12)</f>
        <v>7. 6. 2019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SŽDC s.o.,OŘ Ostrava</v>
      </c>
      <c r="G91" s="34"/>
      <c r="H91" s="34"/>
      <c r="I91" s="115" t="s">
        <v>33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15" t="s">
        <v>35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138</v>
      </c>
      <c r="D94" s="157"/>
      <c r="E94" s="157"/>
      <c r="F94" s="157"/>
      <c r="G94" s="157"/>
      <c r="H94" s="157"/>
      <c r="I94" s="158" t="s">
        <v>139</v>
      </c>
      <c r="J94" s="158" t="s">
        <v>140</v>
      </c>
      <c r="K94" s="159" t="s">
        <v>141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142</v>
      </c>
      <c r="D96" s="34"/>
      <c r="E96" s="34"/>
      <c r="F96" s="34"/>
      <c r="G96" s="34"/>
      <c r="H96" s="34"/>
      <c r="I96" s="161">
        <f t="shared" ref="I96:J98" si="0">Q119</f>
        <v>0</v>
      </c>
      <c r="J96" s="161">
        <f t="shared" si="0"/>
        <v>0</v>
      </c>
      <c r="K96" s="81">
        <f>K119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143</v>
      </c>
    </row>
    <row r="97" spans="1:31" s="9" customFormat="1" ht="24.95" customHeight="1">
      <c r="B97" s="162"/>
      <c r="C97" s="163"/>
      <c r="D97" s="164" t="s">
        <v>144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K120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145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K121</f>
        <v>0</v>
      </c>
      <c r="L98" s="170"/>
      <c r="M98" s="175"/>
    </row>
    <row r="99" spans="1:31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6">
        <f>Q187</f>
        <v>0</v>
      </c>
      <c r="J99" s="166">
        <f>R187</f>
        <v>0</v>
      </c>
      <c r="K99" s="167">
        <f>K187</f>
        <v>0</v>
      </c>
      <c r="L99" s="163"/>
      <c r="M99" s="168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113"/>
      <c r="K100" s="34"/>
      <c r="L100" s="34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151"/>
      <c r="J101" s="151"/>
      <c r="K101" s="53"/>
      <c r="L101" s="53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154"/>
      <c r="J105" s="154"/>
      <c r="K105" s="55"/>
      <c r="L105" s="55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2" t="s">
        <v>147</v>
      </c>
      <c r="D106" s="34"/>
      <c r="E106" s="34"/>
      <c r="F106" s="34"/>
      <c r="G106" s="34"/>
      <c r="H106" s="34"/>
      <c r="I106" s="113"/>
      <c r="J106" s="113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8" t="s">
        <v>17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.5" customHeight="1">
      <c r="A109" s="32"/>
      <c r="B109" s="33"/>
      <c r="C109" s="34"/>
      <c r="D109" s="34"/>
      <c r="E109" s="308" t="str">
        <f>E7</f>
        <v>Oprava žst. Třemešná ve Slezsku a tratí v úseku Třemešná ve Slezsku – Osoblaha</v>
      </c>
      <c r="F109" s="309"/>
      <c r="G109" s="309"/>
      <c r="H109" s="309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133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E9</f>
        <v>SO 08 - Oprava přejezdu P4413 km 3,399</v>
      </c>
      <c r="F111" s="310"/>
      <c r="G111" s="310"/>
      <c r="H111" s="310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8" t="s">
        <v>21</v>
      </c>
      <c r="D113" s="34"/>
      <c r="E113" s="34"/>
      <c r="F113" s="26" t="str">
        <f>F12</f>
        <v>PS Krnov</v>
      </c>
      <c r="G113" s="34"/>
      <c r="H113" s="34"/>
      <c r="I113" s="115" t="s">
        <v>23</v>
      </c>
      <c r="J113" s="117" t="str">
        <f>IF(J12="","",J12)</f>
        <v>7. 6. 2019</v>
      </c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8" t="s">
        <v>25</v>
      </c>
      <c r="D115" s="34"/>
      <c r="E115" s="34"/>
      <c r="F115" s="26" t="str">
        <f>E15</f>
        <v>SŽDC s.o.,OŘ Ostrava</v>
      </c>
      <c r="G115" s="34"/>
      <c r="H115" s="34"/>
      <c r="I115" s="115" t="s">
        <v>33</v>
      </c>
      <c r="J115" s="155" t="str">
        <f>E21</f>
        <v xml:space="preserve"> 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31</v>
      </c>
      <c r="D116" s="34"/>
      <c r="E116" s="34"/>
      <c r="F116" s="26" t="str">
        <f>IF(E18="","",E18)</f>
        <v>Vyplň údaj</v>
      </c>
      <c r="G116" s="34"/>
      <c r="H116" s="34"/>
      <c r="I116" s="115" t="s">
        <v>35</v>
      </c>
      <c r="J116" s="155" t="str">
        <f>E24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113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76"/>
      <c r="B118" s="177"/>
      <c r="C118" s="178" t="s">
        <v>148</v>
      </c>
      <c r="D118" s="179" t="s">
        <v>62</v>
      </c>
      <c r="E118" s="179" t="s">
        <v>58</v>
      </c>
      <c r="F118" s="179" t="s">
        <v>59</v>
      </c>
      <c r="G118" s="179" t="s">
        <v>149</v>
      </c>
      <c r="H118" s="179" t="s">
        <v>150</v>
      </c>
      <c r="I118" s="180" t="s">
        <v>151</v>
      </c>
      <c r="J118" s="180" t="s">
        <v>152</v>
      </c>
      <c r="K118" s="179" t="s">
        <v>141</v>
      </c>
      <c r="L118" s="181" t="s">
        <v>153</v>
      </c>
      <c r="M118" s="182"/>
      <c r="N118" s="72" t="s">
        <v>1</v>
      </c>
      <c r="O118" s="73" t="s">
        <v>41</v>
      </c>
      <c r="P118" s="73" t="s">
        <v>154</v>
      </c>
      <c r="Q118" s="73" t="s">
        <v>155</v>
      </c>
      <c r="R118" s="73" t="s">
        <v>156</v>
      </c>
      <c r="S118" s="73" t="s">
        <v>157</v>
      </c>
      <c r="T118" s="73" t="s">
        <v>158</v>
      </c>
      <c r="U118" s="73" t="s">
        <v>159</v>
      </c>
      <c r="V118" s="73" t="s">
        <v>160</v>
      </c>
      <c r="W118" s="73" t="s">
        <v>161</v>
      </c>
      <c r="X118" s="74" t="s">
        <v>162</v>
      </c>
      <c r="Y118" s="176"/>
      <c r="Z118" s="176"/>
      <c r="AA118" s="176"/>
      <c r="AB118" s="176"/>
      <c r="AC118" s="176"/>
      <c r="AD118" s="176"/>
      <c r="AE118" s="176"/>
    </row>
    <row r="119" spans="1:65" s="2" customFormat="1" ht="22.9" customHeight="1">
      <c r="A119" s="32"/>
      <c r="B119" s="33"/>
      <c r="C119" s="79" t="s">
        <v>163</v>
      </c>
      <c r="D119" s="34"/>
      <c r="E119" s="34"/>
      <c r="F119" s="34"/>
      <c r="G119" s="34"/>
      <c r="H119" s="34"/>
      <c r="I119" s="113"/>
      <c r="J119" s="113"/>
      <c r="K119" s="183">
        <f>BK119</f>
        <v>0</v>
      </c>
      <c r="L119" s="34"/>
      <c r="M119" s="37"/>
      <c r="N119" s="75"/>
      <c r="O119" s="184"/>
      <c r="P119" s="76"/>
      <c r="Q119" s="185">
        <f>Q120+Q187</f>
        <v>0</v>
      </c>
      <c r="R119" s="185">
        <f>R120+R187</f>
        <v>0</v>
      </c>
      <c r="S119" s="76"/>
      <c r="T119" s="186">
        <f>T120+T187</f>
        <v>0</v>
      </c>
      <c r="U119" s="76"/>
      <c r="V119" s="186">
        <f>V120+V187</f>
        <v>41.673539999999996</v>
      </c>
      <c r="W119" s="76"/>
      <c r="X119" s="187">
        <f>X120+X187</f>
        <v>0</v>
      </c>
      <c r="Y119" s="32"/>
      <c r="Z119" s="32"/>
      <c r="AA119" s="32"/>
      <c r="AB119" s="32"/>
      <c r="AC119" s="32"/>
      <c r="AD119" s="32"/>
      <c r="AE119" s="32"/>
      <c r="AT119" s="16" t="s">
        <v>78</v>
      </c>
      <c r="AU119" s="16" t="s">
        <v>143</v>
      </c>
      <c r="BK119" s="188">
        <f>BK120+BK187</f>
        <v>0</v>
      </c>
    </row>
    <row r="120" spans="1:65" s="12" customFormat="1" ht="25.9" customHeight="1">
      <c r="B120" s="189"/>
      <c r="C120" s="190"/>
      <c r="D120" s="191" t="s">
        <v>78</v>
      </c>
      <c r="E120" s="192" t="s">
        <v>164</v>
      </c>
      <c r="F120" s="192" t="s">
        <v>165</v>
      </c>
      <c r="G120" s="190"/>
      <c r="H120" s="190"/>
      <c r="I120" s="193"/>
      <c r="J120" s="193"/>
      <c r="K120" s="194">
        <f>BK120</f>
        <v>0</v>
      </c>
      <c r="L120" s="190"/>
      <c r="M120" s="195"/>
      <c r="N120" s="196"/>
      <c r="O120" s="197"/>
      <c r="P120" s="197"/>
      <c r="Q120" s="198">
        <f>Q121</f>
        <v>0</v>
      </c>
      <c r="R120" s="198">
        <f>R121</f>
        <v>0</v>
      </c>
      <c r="S120" s="197"/>
      <c r="T120" s="199">
        <f>T121</f>
        <v>0</v>
      </c>
      <c r="U120" s="197"/>
      <c r="V120" s="199">
        <f>V121</f>
        <v>41.673539999999996</v>
      </c>
      <c r="W120" s="197"/>
      <c r="X120" s="200">
        <f>X121</f>
        <v>0</v>
      </c>
      <c r="AR120" s="201" t="s">
        <v>87</v>
      </c>
      <c r="AT120" s="202" t="s">
        <v>78</v>
      </c>
      <c r="AU120" s="202" t="s">
        <v>79</v>
      </c>
      <c r="AY120" s="201" t="s">
        <v>166</v>
      </c>
      <c r="BK120" s="203">
        <f>BK121</f>
        <v>0</v>
      </c>
    </row>
    <row r="121" spans="1:65" s="12" customFormat="1" ht="22.9" customHeight="1">
      <c r="B121" s="189"/>
      <c r="C121" s="190"/>
      <c r="D121" s="191" t="s">
        <v>78</v>
      </c>
      <c r="E121" s="204" t="s">
        <v>167</v>
      </c>
      <c r="F121" s="204" t="s">
        <v>168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SUM(Q122:Q186)</f>
        <v>0</v>
      </c>
      <c r="R121" s="198">
        <f>SUM(R122:R186)</f>
        <v>0</v>
      </c>
      <c r="S121" s="197"/>
      <c r="T121" s="199">
        <f>SUM(T122:T186)</f>
        <v>0</v>
      </c>
      <c r="U121" s="197"/>
      <c r="V121" s="199">
        <f>SUM(V122:V186)</f>
        <v>41.673539999999996</v>
      </c>
      <c r="W121" s="197"/>
      <c r="X121" s="200">
        <f>SUM(X122:X186)</f>
        <v>0</v>
      </c>
      <c r="AR121" s="201" t="s">
        <v>87</v>
      </c>
      <c r="AT121" s="202" t="s">
        <v>78</v>
      </c>
      <c r="AU121" s="202" t="s">
        <v>87</v>
      </c>
      <c r="AY121" s="201" t="s">
        <v>166</v>
      </c>
      <c r="BK121" s="203">
        <f>SUM(BK122:BK186)</f>
        <v>0</v>
      </c>
    </row>
    <row r="122" spans="1:65" s="2" customFormat="1" ht="24" customHeight="1">
      <c r="A122" s="32"/>
      <c r="B122" s="33"/>
      <c r="C122" s="206" t="s">
        <v>87</v>
      </c>
      <c r="D122" s="206" t="s">
        <v>169</v>
      </c>
      <c r="E122" s="207" t="s">
        <v>710</v>
      </c>
      <c r="F122" s="208" t="s">
        <v>711</v>
      </c>
      <c r="G122" s="209" t="s">
        <v>182</v>
      </c>
      <c r="H122" s="210">
        <v>6</v>
      </c>
      <c r="I122" s="211"/>
      <c r="J122" s="211"/>
      <c r="K122" s="212">
        <f>ROUND(P122*H122,2)</f>
        <v>0</v>
      </c>
      <c r="L122" s="208" t="s">
        <v>173</v>
      </c>
      <c r="M122" s="37"/>
      <c r="N122" s="213" t="s">
        <v>1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68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7">
        <f>W122*H122</f>
        <v>0</v>
      </c>
      <c r="Y122" s="32"/>
      <c r="Z122" s="32"/>
      <c r="AA122" s="32"/>
      <c r="AB122" s="32"/>
      <c r="AC122" s="32"/>
      <c r="AD122" s="32"/>
      <c r="AE122" s="32"/>
      <c r="AR122" s="218" t="s">
        <v>174</v>
      </c>
      <c r="AT122" s="218" t="s">
        <v>169</v>
      </c>
      <c r="AU122" s="218" t="s">
        <v>89</v>
      </c>
      <c r="AY122" s="16" t="s">
        <v>166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6" t="s">
        <v>87</v>
      </c>
      <c r="BK122" s="219">
        <f>ROUND(P122*H122,2)</f>
        <v>0</v>
      </c>
      <c r="BL122" s="16" t="s">
        <v>174</v>
      </c>
      <c r="BM122" s="218" t="s">
        <v>900</v>
      </c>
    </row>
    <row r="123" spans="1:65" s="2" customFormat="1" ht="29.25">
      <c r="A123" s="32"/>
      <c r="B123" s="33"/>
      <c r="C123" s="34"/>
      <c r="D123" s="220" t="s">
        <v>176</v>
      </c>
      <c r="E123" s="34"/>
      <c r="F123" s="221" t="s">
        <v>713</v>
      </c>
      <c r="G123" s="34"/>
      <c r="H123" s="34"/>
      <c r="I123" s="113"/>
      <c r="J123" s="113"/>
      <c r="K123" s="34"/>
      <c r="L123" s="34"/>
      <c r="M123" s="37"/>
      <c r="N123" s="222"/>
      <c r="O123" s="223"/>
      <c r="P123" s="68"/>
      <c r="Q123" s="68"/>
      <c r="R123" s="68"/>
      <c r="S123" s="68"/>
      <c r="T123" s="68"/>
      <c r="U123" s="68"/>
      <c r="V123" s="68"/>
      <c r="W123" s="68"/>
      <c r="X123" s="69"/>
      <c r="Y123" s="32"/>
      <c r="Z123" s="32"/>
      <c r="AA123" s="32"/>
      <c r="AB123" s="32"/>
      <c r="AC123" s="32"/>
      <c r="AD123" s="32"/>
      <c r="AE123" s="32"/>
      <c r="AT123" s="16" t="s">
        <v>176</v>
      </c>
      <c r="AU123" s="16" t="s">
        <v>89</v>
      </c>
    </row>
    <row r="124" spans="1:65" s="13" customFormat="1" ht="11.25">
      <c r="B124" s="224"/>
      <c r="C124" s="225"/>
      <c r="D124" s="220" t="s">
        <v>178</v>
      </c>
      <c r="E124" s="226" t="s">
        <v>1</v>
      </c>
      <c r="F124" s="227" t="s">
        <v>714</v>
      </c>
      <c r="G124" s="225"/>
      <c r="H124" s="228">
        <v>6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AT124" s="234" t="s">
        <v>178</v>
      </c>
      <c r="AU124" s="234" t="s">
        <v>89</v>
      </c>
      <c r="AV124" s="13" t="s">
        <v>89</v>
      </c>
      <c r="AW124" s="13" t="s">
        <v>5</v>
      </c>
      <c r="AX124" s="13" t="s">
        <v>87</v>
      </c>
      <c r="AY124" s="234" t="s">
        <v>166</v>
      </c>
    </row>
    <row r="125" spans="1:65" s="2" customFormat="1" ht="24" customHeight="1">
      <c r="A125" s="32"/>
      <c r="B125" s="33"/>
      <c r="C125" s="206" t="s">
        <v>89</v>
      </c>
      <c r="D125" s="206" t="s">
        <v>169</v>
      </c>
      <c r="E125" s="207" t="s">
        <v>536</v>
      </c>
      <c r="F125" s="208" t="s">
        <v>537</v>
      </c>
      <c r="G125" s="209" t="s">
        <v>207</v>
      </c>
      <c r="H125" s="210">
        <v>8</v>
      </c>
      <c r="I125" s="211"/>
      <c r="J125" s="211"/>
      <c r="K125" s="212">
        <f>ROUND(P125*H125,2)</f>
        <v>0</v>
      </c>
      <c r="L125" s="208" t="s">
        <v>173</v>
      </c>
      <c r="M125" s="37"/>
      <c r="N125" s="213" t="s">
        <v>1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68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7">
        <f>W125*H125</f>
        <v>0</v>
      </c>
      <c r="Y125" s="32"/>
      <c r="Z125" s="32"/>
      <c r="AA125" s="32"/>
      <c r="AB125" s="32"/>
      <c r="AC125" s="32"/>
      <c r="AD125" s="32"/>
      <c r="AE125" s="32"/>
      <c r="AR125" s="218" t="s">
        <v>174</v>
      </c>
      <c r="AT125" s="218" t="s">
        <v>169</v>
      </c>
      <c r="AU125" s="218" t="s">
        <v>89</v>
      </c>
      <c r="AY125" s="16" t="s">
        <v>166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6" t="s">
        <v>87</v>
      </c>
      <c r="BK125" s="219">
        <f>ROUND(P125*H125,2)</f>
        <v>0</v>
      </c>
      <c r="BL125" s="16" t="s">
        <v>174</v>
      </c>
      <c r="BM125" s="218" t="s">
        <v>901</v>
      </c>
    </row>
    <row r="126" spans="1:65" s="2" customFormat="1" ht="39">
      <c r="A126" s="32"/>
      <c r="B126" s="33"/>
      <c r="C126" s="34"/>
      <c r="D126" s="220" t="s">
        <v>176</v>
      </c>
      <c r="E126" s="34"/>
      <c r="F126" s="221" t="s">
        <v>539</v>
      </c>
      <c r="G126" s="34"/>
      <c r="H126" s="34"/>
      <c r="I126" s="113"/>
      <c r="J126" s="113"/>
      <c r="K126" s="34"/>
      <c r="L126" s="34"/>
      <c r="M126" s="37"/>
      <c r="N126" s="222"/>
      <c r="O126" s="223"/>
      <c r="P126" s="68"/>
      <c r="Q126" s="68"/>
      <c r="R126" s="68"/>
      <c r="S126" s="68"/>
      <c r="T126" s="68"/>
      <c r="U126" s="68"/>
      <c r="V126" s="68"/>
      <c r="W126" s="68"/>
      <c r="X126" s="69"/>
      <c r="Y126" s="32"/>
      <c r="Z126" s="32"/>
      <c r="AA126" s="32"/>
      <c r="AB126" s="32"/>
      <c r="AC126" s="32"/>
      <c r="AD126" s="32"/>
      <c r="AE126" s="32"/>
      <c r="AT126" s="16" t="s">
        <v>176</v>
      </c>
      <c r="AU126" s="16" t="s">
        <v>89</v>
      </c>
    </row>
    <row r="127" spans="1:65" s="13" customFormat="1" ht="11.25">
      <c r="B127" s="224"/>
      <c r="C127" s="225"/>
      <c r="D127" s="220" t="s">
        <v>178</v>
      </c>
      <c r="E127" s="226" t="s">
        <v>1</v>
      </c>
      <c r="F127" s="227" t="s">
        <v>902</v>
      </c>
      <c r="G127" s="225"/>
      <c r="H127" s="228">
        <v>8</v>
      </c>
      <c r="I127" s="229"/>
      <c r="J127" s="229"/>
      <c r="K127" s="225"/>
      <c r="L127" s="225"/>
      <c r="M127" s="230"/>
      <c r="N127" s="231"/>
      <c r="O127" s="232"/>
      <c r="P127" s="232"/>
      <c r="Q127" s="232"/>
      <c r="R127" s="232"/>
      <c r="S127" s="232"/>
      <c r="T127" s="232"/>
      <c r="U127" s="232"/>
      <c r="V127" s="232"/>
      <c r="W127" s="232"/>
      <c r="X127" s="233"/>
      <c r="AT127" s="234" t="s">
        <v>178</v>
      </c>
      <c r="AU127" s="234" t="s">
        <v>89</v>
      </c>
      <c r="AV127" s="13" t="s">
        <v>89</v>
      </c>
      <c r="AW127" s="13" t="s">
        <v>5</v>
      </c>
      <c r="AX127" s="13" t="s">
        <v>87</v>
      </c>
      <c r="AY127" s="234" t="s">
        <v>166</v>
      </c>
    </row>
    <row r="128" spans="1:65" s="2" customFormat="1" ht="24" customHeight="1">
      <c r="A128" s="32"/>
      <c r="B128" s="33"/>
      <c r="C128" s="206" t="s">
        <v>186</v>
      </c>
      <c r="D128" s="206" t="s">
        <v>169</v>
      </c>
      <c r="E128" s="207" t="s">
        <v>634</v>
      </c>
      <c r="F128" s="208" t="s">
        <v>635</v>
      </c>
      <c r="G128" s="209" t="s">
        <v>299</v>
      </c>
      <c r="H128" s="210">
        <v>4</v>
      </c>
      <c r="I128" s="211"/>
      <c r="J128" s="211"/>
      <c r="K128" s="212">
        <f>ROUND(P128*H128,2)</f>
        <v>0</v>
      </c>
      <c r="L128" s="208" t="s">
        <v>173</v>
      </c>
      <c r="M128" s="37"/>
      <c r="N128" s="213" t="s">
        <v>1</v>
      </c>
      <c r="O128" s="214" t="s">
        <v>42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68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7">
        <f>W128*H128</f>
        <v>0</v>
      </c>
      <c r="Y128" s="32"/>
      <c r="Z128" s="32"/>
      <c r="AA128" s="32"/>
      <c r="AB128" s="32"/>
      <c r="AC128" s="32"/>
      <c r="AD128" s="32"/>
      <c r="AE128" s="32"/>
      <c r="AR128" s="218" t="s">
        <v>174</v>
      </c>
      <c r="AT128" s="218" t="s">
        <v>169</v>
      </c>
      <c r="AU128" s="218" t="s">
        <v>89</v>
      </c>
      <c r="AY128" s="16" t="s">
        <v>166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6" t="s">
        <v>87</v>
      </c>
      <c r="BK128" s="219">
        <f>ROUND(P128*H128,2)</f>
        <v>0</v>
      </c>
      <c r="BL128" s="16" t="s">
        <v>174</v>
      </c>
      <c r="BM128" s="218" t="s">
        <v>903</v>
      </c>
    </row>
    <row r="129" spans="1:65" s="2" customFormat="1" ht="58.5">
      <c r="A129" s="32"/>
      <c r="B129" s="33"/>
      <c r="C129" s="34"/>
      <c r="D129" s="220" t="s">
        <v>176</v>
      </c>
      <c r="E129" s="34"/>
      <c r="F129" s="221" t="s">
        <v>637</v>
      </c>
      <c r="G129" s="34"/>
      <c r="H129" s="34"/>
      <c r="I129" s="113"/>
      <c r="J129" s="113"/>
      <c r="K129" s="34"/>
      <c r="L129" s="34"/>
      <c r="M129" s="37"/>
      <c r="N129" s="222"/>
      <c r="O129" s="223"/>
      <c r="P129" s="68"/>
      <c r="Q129" s="68"/>
      <c r="R129" s="68"/>
      <c r="S129" s="68"/>
      <c r="T129" s="68"/>
      <c r="U129" s="68"/>
      <c r="V129" s="68"/>
      <c r="W129" s="68"/>
      <c r="X129" s="69"/>
      <c r="Y129" s="32"/>
      <c r="Z129" s="32"/>
      <c r="AA129" s="32"/>
      <c r="AB129" s="32"/>
      <c r="AC129" s="32"/>
      <c r="AD129" s="32"/>
      <c r="AE129" s="32"/>
      <c r="AT129" s="16" t="s">
        <v>176</v>
      </c>
      <c r="AU129" s="16" t="s">
        <v>89</v>
      </c>
    </row>
    <row r="130" spans="1:65" s="2" customFormat="1" ht="19.5">
      <c r="A130" s="32"/>
      <c r="B130" s="33"/>
      <c r="C130" s="34"/>
      <c r="D130" s="220" t="s">
        <v>556</v>
      </c>
      <c r="E130" s="34"/>
      <c r="F130" s="259" t="s">
        <v>638</v>
      </c>
      <c r="G130" s="34"/>
      <c r="H130" s="34"/>
      <c r="I130" s="113"/>
      <c r="J130" s="113"/>
      <c r="K130" s="34"/>
      <c r="L130" s="34"/>
      <c r="M130" s="37"/>
      <c r="N130" s="222"/>
      <c r="O130" s="223"/>
      <c r="P130" s="68"/>
      <c r="Q130" s="68"/>
      <c r="R130" s="68"/>
      <c r="S130" s="68"/>
      <c r="T130" s="68"/>
      <c r="U130" s="68"/>
      <c r="V130" s="68"/>
      <c r="W130" s="68"/>
      <c r="X130" s="69"/>
      <c r="Y130" s="32"/>
      <c r="Z130" s="32"/>
      <c r="AA130" s="32"/>
      <c r="AB130" s="32"/>
      <c r="AC130" s="32"/>
      <c r="AD130" s="32"/>
      <c r="AE130" s="32"/>
      <c r="AT130" s="16" t="s">
        <v>556</v>
      </c>
      <c r="AU130" s="16" t="s">
        <v>89</v>
      </c>
    </row>
    <row r="131" spans="1:65" s="2" customFormat="1" ht="24" customHeight="1">
      <c r="A131" s="32"/>
      <c r="B131" s="33"/>
      <c r="C131" s="206" t="s">
        <v>174</v>
      </c>
      <c r="D131" s="206" t="s">
        <v>169</v>
      </c>
      <c r="E131" s="207" t="s">
        <v>639</v>
      </c>
      <c r="F131" s="208" t="s">
        <v>640</v>
      </c>
      <c r="G131" s="209" t="s">
        <v>237</v>
      </c>
      <c r="H131" s="210">
        <v>1.2999999999999999E-2</v>
      </c>
      <c r="I131" s="211"/>
      <c r="J131" s="211"/>
      <c r="K131" s="212">
        <f>ROUND(P131*H131,2)</f>
        <v>0</v>
      </c>
      <c r="L131" s="208" t="s">
        <v>173</v>
      </c>
      <c r="M131" s="37"/>
      <c r="N131" s="213" t="s">
        <v>1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68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7">
        <f>W131*H131</f>
        <v>0</v>
      </c>
      <c r="Y131" s="32"/>
      <c r="Z131" s="32"/>
      <c r="AA131" s="32"/>
      <c r="AB131" s="32"/>
      <c r="AC131" s="32"/>
      <c r="AD131" s="32"/>
      <c r="AE131" s="32"/>
      <c r="AR131" s="218" t="s">
        <v>174</v>
      </c>
      <c r="AT131" s="218" t="s">
        <v>169</v>
      </c>
      <c r="AU131" s="218" t="s">
        <v>89</v>
      </c>
      <c r="AY131" s="16" t="s">
        <v>166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6" t="s">
        <v>87</v>
      </c>
      <c r="BK131" s="219">
        <f>ROUND(P131*H131,2)</f>
        <v>0</v>
      </c>
      <c r="BL131" s="16" t="s">
        <v>174</v>
      </c>
      <c r="BM131" s="218" t="s">
        <v>904</v>
      </c>
    </row>
    <row r="132" spans="1:65" s="2" customFormat="1" ht="58.5">
      <c r="A132" s="32"/>
      <c r="B132" s="33"/>
      <c r="C132" s="34"/>
      <c r="D132" s="220" t="s">
        <v>176</v>
      </c>
      <c r="E132" s="34"/>
      <c r="F132" s="221" t="s">
        <v>642</v>
      </c>
      <c r="G132" s="34"/>
      <c r="H132" s="34"/>
      <c r="I132" s="113"/>
      <c r="J132" s="113"/>
      <c r="K132" s="34"/>
      <c r="L132" s="34"/>
      <c r="M132" s="37"/>
      <c r="N132" s="222"/>
      <c r="O132" s="223"/>
      <c r="P132" s="68"/>
      <c r="Q132" s="68"/>
      <c r="R132" s="68"/>
      <c r="S132" s="68"/>
      <c r="T132" s="68"/>
      <c r="U132" s="68"/>
      <c r="V132" s="68"/>
      <c r="W132" s="68"/>
      <c r="X132" s="69"/>
      <c r="Y132" s="32"/>
      <c r="Z132" s="32"/>
      <c r="AA132" s="32"/>
      <c r="AB132" s="32"/>
      <c r="AC132" s="32"/>
      <c r="AD132" s="32"/>
      <c r="AE132" s="32"/>
      <c r="AT132" s="16" t="s">
        <v>176</v>
      </c>
      <c r="AU132" s="16" t="s">
        <v>89</v>
      </c>
    </row>
    <row r="133" spans="1:65" s="2" customFormat="1" ht="24" customHeight="1">
      <c r="A133" s="32"/>
      <c r="B133" s="33"/>
      <c r="C133" s="206" t="s">
        <v>167</v>
      </c>
      <c r="D133" s="206" t="s">
        <v>169</v>
      </c>
      <c r="E133" s="207" t="s">
        <v>212</v>
      </c>
      <c r="F133" s="208" t="s">
        <v>213</v>
      </c>
      <c r="G133" s="209" t="s">
        <v>207</v>
      </c>
      <c r="H133" s="210">
        <v>12.5</v>
      </c>
      <c r="I133" s="211"/>
      <c r="J133" s="211"/>
      <c r="K133" s="212">
        <f>ROUND(P133*H133,2)</f>
        <v>0</v>
      </c>
      <c r="L133" s="208" t="s">
        <v>173</v>
      </c>
      <c r="M133" s="37"/>
      <c r="N133" s="213" t="s">
        <v>1</v>
      </c>
      <c r="O133" s="214" t="s">
        <v>42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68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2"/>
      <c r="Z133" s="32"/>
      <c r="AA133" s="32"/>
      <c r="AB133" s="32"/>
      <c r="AC133" s="32"/>
      <c r="AD133" s="32"/>
      <c r="AE133" s="32"/>
      <c r="AR133" s="218" t="s">
        <v>174</v>
      </c>
      <c r="AT133" s="218" t="s">
        <v>169</v>
      </c>
      <c r="AU133" s="218" t="s">
        <v>89</v>
      </c>
      <c r="AY133" s="16" t="s">
        <v>166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6" t="s">
        <v>87</v>
      </c>
      <c r="BK133" s="219">
        <f>ROUND(P133*H133,2)</f>
        <v>0</v>
      </c>
      <c r="BL133" s="16" t="s">
        <v>174</v>
      </c>
      <c r="BM133" s="218" t="s">
        <v>905</v>
      </c>
    </row>
    <row r="134" spans="1:65" s="2" customFormat="1" ht="48.75">
      <c r="A134" s="32"/>
      <c r="B134" s="33"/>
      <c r="C134" s="34"/>
      <c r="D134" s="220" t="s">
        <v>176</v>
      </c>
      <c r="E134" s="34"/>
      <c r="F134" s="221" t="s">
        <v>215</v>
      </c>
      <c r="G134" s="34"/>
      <c r="H134" s="34"/>
      <c r="I134" s="113"/>
      <c r="J134" s="113"/>
      <c r="K134" s="34"/>
      <c r="L134" s="34"/>
      <c r="M134" s="37"/>
      <c r="N134" s="222"/>
      <c r="O134" s="223"/>
      <c r="P134" s="68"/>
      <c r="Q134" s="68"/>
      <c r="R134" s="68"/>
      <c r="S134" s="68"/>
      <c r="T134" s="68"/>
      <c r="U134" s="68"/>
      <c r="V134" s="68"/>
      <c r="W134" s="68"/>
      <c r="X134" s="69"/>
      <c r="Y134" s="32"/>
      <c r="Z134" s="32"/>
      <c r="AA134" s="32"/>
      <c r="AB134" s="32"/>
      <c r="AC134" s="32"/>
      <c r="AD134" s="32"/>
      <c r="AE134" s="32"/>
      <c r="AT134" s="16" t="s">
        <v>176</v>
      </c>
      <c r="AU134" s="16" t="s">
        <v>89</v>
      </c>
    </row>
    <row r="135" spans="1:65" s="2" customFormat="1" ht="24" customHeight="1">
      <c r="A135" s="32"/>
      <c r="B135" s="33"/>
      <c r="C135" s="206" t="s">
        <v>204</v>
      </c>
      <c r="D135" s="206" t="s">
        <v>169</v>
      </c>
      <c r="E135" s="207" t="s">
        <v>224</v>
      </c>
      <c r="F135" s="208" t="s">
        <v>225</v>
      </c>
      <c r="G135" s="209" t="s">
        <v>207</v>
      </c>
      <c r="H135" s="210">
        <v>12.5</v>
      </c>
      <c r="I135" s="211"/>
      <c r="J135" s="211"/>
      <c r="K135" s="212">
        <f>ROUND(P135*H135,2)</f>
        <v>0</v>
      </c>
      <c r="L135" s="208" t="s">
        <v>173</v>
      </c>
      <c r="M135" s="37"/>
      <c r="N135" s="213" t="s">
        <v>1</v>
      </c>
      <c r="O135" s="214" t="s">
        <v>42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68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7">
        <f>W135*H135</f>
        <v>0</v>
      </c>
      <c r="Y135" s="32"/>
      <c r="Z135" s="32"/>
      <c r="AA135" s="32"/>
      <c r="AB135" s="32"/>
      <c r="AC135" s="32"/>
      <c r="AD135" s="32"/>
      <c r="AE135" s="32"/>
      <c r="AR135" s="218" t="s">
        <v>174</v>
      </c>
      <c r="AT135" s="218" t="s">
        <v>169</v>
      </c>
      <c r="AU135" s="218" t="s">
        <v>89</v>
      </c>
      <c r="AY135" s="16" t="s">
        <v>166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6" t="s">
        <v>87</v>
      </c>
      <c r="BK135" s="219">
        <f>ROUND(P135*H135,2)</f>
        <v>0</v>
      </c>
      <c r="BL135" s="16" t="s">
        <v>174</v>
      </c>
      <c r="BM135" s="218" t="s">
        <v>906</v>
      </c>
    </row>
    <row r="136" spans="1:65" s="2" customFormat="1" ht="78">
      <c r="A136" s="32"/>
      <c r="B136" s="33"/>
      <c r="C136" s="34"/>
      <c r="D136" s="220" t="s">
        <v>176</v>
      </c>
      <c r="E136" s="34"/>
      <c r="F136" s="221" t="s">
        <v>227</v>
      </c>
      <c r="G136" s="34"/>
      <c r="H136" s="34"/>
      <c r="I136" s="113"/>
      <c r="J136" s="113"/>
      <c r="K136" s="34"/>
      <c r="L136" s="34"/>
      <c r="M136" s="37"/>
      <c r="N136" s="222"/>
      <c r="O136" s="223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176</v>
      </c>
      <c r="AU136" s="16" t="s">
        <v>89</v>
      </c>
    </row>
    <row r="137" spans="1:65" s="2" customFormat="1" ht="24" customHeight="1">
      <c r="A137" s="32"/>
      <c r="B137" s="33"/>
      <c r="C137" s="206" t="s">
        <v>211</v>
      </c>
      <c r="D137" s="206" t="s">
        <v>169</v>
      </c>
      <c r="E137" s="207" t="s">
        <v>645</v>
      </c>
      <c r="F137" s="208" t="s">
        <v>646</v>
      </c>
      <c r="G137" s="209" t="s">
        <v>237</v>
      </c>
      <c r="H137" s="210">
        <v>1.2999999999999999E-2</v>
      </c>
      <c r="I137" s="211"/>
      <c r="J137" s="211"/>
      <c r="K137" s="212">
        <f>ROUND(P137*H137,2)</f>
        <v>0</v>
      </c>
      <c r="L137" s="208" t="s">
        <v>173</v>
      </c>
      <c r="M137" s="37"/>
      <c r="N137" s="213" t="s">
        <v>1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68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7">
        <f>W137*H137</f>
        <v>0</v>
      </c>
      <c r="Y137" s="32"/>
      <c r="Z137" s="32"/>
      <c r="AA137" s="32"/>
      <c r="AB137" s="32"/>
      <c r="AC137" s="32"/>
      <c r="AD137" s="32"/>
      <c r="AE137" s="32"/>
      <c r="AR137" s="218" t="s">
        <v>174</v>
      </c>
      <c r="AT137" s="218" t="s">
        <v>169</v>
      </c>
      <c r="AU137" s="218" t="s">
        <v>89</v>
      </c>
      <c r="AY137" s="16" t="s">
        <v>166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6" t="s">
        <v>87</v>
      </c>
      <c r="BK137" s="219">
        <f>ROUND(P137*H137,2)</f>
        <v>0</v>
      </c>
      <c r="BL137" s="16" t="s">
        <v>174</v>
      </c>
      <c r="BM137" s="218" t="s">
        <v>907</v>
      </c>
    </row>
    <row r="138" spans="1:65" s="2" customFormat="1" ht="48.75">
      <c r="A138" s="32"/>
      <c r="B138" s="33"/>
      <c r="C138" s="34"/>
      <c r="D138" s="220" t="s">
        <v>176</v>
      </c>
      <c r="E138" s="34"/>
      <c r="F138" s="221" t="s">
        <v>648</v>
      </c>
      <c r="G138" s="34"/>
      <c r="H138" s="34"/>
      <c r="I138" s="113"/>
      <c r="J138" s="113"/>
      <c r="K138" s="34"/>
      <c r="L138" s="34"/>
      <c r="M138" s="37"/>
      <c r="N138" s="222"/>
      <c r="O138" s="223"/>
      <c r="P138" s="68"/>
      <c r="Q138" s="68"/>
      <c r="R138" s="68"/>
      <c r="S138" s="68"/>
      <c r="T138" s="68"/>
      <c r="U138" s="68"/>
      <c r="V138" s="68"/>
      <c r="W138" s="68"/>
      <c r="X138" s="69"/>
      <c r="Y138" s="32"/>
      <c r="Z138" s="32"/>
      <c r="AA138" s="32"/>
      <c r="AB138" s="32"/>
      <c r="AC138" s="32"/>
      <c r="AD138" s="32"/>
      <c r="AE138" s="32"/>
      <c r="AT138" s="16" t="s">
        <v>176</v>
      </c>
      <c r="AU138" s="16" t="s">
        <v>89</v>
      </c>
    </row>
    <row r="139" spans="1:65" s="2" customFormat="1" ht="24" customHeight="1">
      <c r="A139" s="32"/>
      <c r="B139" s="33"/>
      <c r="C139" s="206" t="s">
        <v>217</v>
      </c>
      <c r="D139" s="206" t="s">
        <v>169</v>
      </c>
      <c r="E139" s="207" t="s">
        <v>552</v>
      </c>
      <c r="F139" s="208" t="s">
        <v>553</v>
      </c>
      <c r="G139" s="209" t="s">
        <v>172</v>
      </c>
      <c r="H139" s="210">
        <v>15</v>
      </c>
      <c r="I139" s="211"/>
      <c r="J139" s="211"/>
      <c r="K139" s="212">
        <f>ROUND(P139*H139,2)</f>
        <v>0</v>
      </c>
      <c r="L139" s="208" t="s">
        <v>173</v>
      </c>
      <c r="M139" s="37"/>
      <c r="N139" s="213" t="s">
        <v>1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68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2"/>
      <c r="Z139" s="32"/>
      <c r="AA139" s="32"/>
      <c r="AB139" s="32"/>
      <c r="AC139" s="32"/>
      <c r="AD139" s="32"/>
      <c r="AE139" s="32"/>
      <c r="AR139" s="218" t="s">
        <v>174</v>
      </c>
      <c r="AT139" s="218" t="s">
        <v>169</v>
      </c>
      <c r="AU139" s="218" t="s">
        <v>89</v>
      </c>
      <c r="AY139" s="16" t="s">
        <v>166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6" t="s">
        <v>87</v>
      </c>
      <c r="BK139" s="219">
        <f>ROUND(P139*H139,2)</f>
        <v>0</v>
      </c>
      <c r="BL139" s="16" t="s">
        <v>174</v>
      </c>
      <c r="BM139" s="218" t="s">
        <v>908</v>
      </c>
    </row>
    <row r="140" spans="1:65" s="2" customFormat="1" ht="58.5">
      <c r="A140" s="32"/>
      <c r="B140" s="33"/>
      <c r="C140" s="34"/>
      <c r="D140" s="220" t="s">
        <v>176</v>
      </c>
      <c r="E140" s="34"/>
      <c r="F140" s="221" t="s">
        <v>555</v>
      </c>
      <c r="G140" s="34"/>
      <c r="H140" s="34"/>
      <c r="I140" s="113"/>
      <c r="J140" s="113"/>
      <c r="K140" s="34"/>
      <c r="L140" s="34"/>
      <c r="M140" s="37"/>
      <c r="N140" s="222"/>
      <c r="O140" s="223"/>
      <c r="P140" s="68"/>
      <c r="Q140" s="68"/>
      <c r="R140" s="68"/>
      <c r="S140" s="68"/>
      <c r="T140" s="68"/>
      <c r="U140" s="68"/>
      <c r="V140" s="68"/>
      <c r="W140" s="68"/>
      <c r="X140" s="69"/>
      <c r="Y140" s="32"/>
      <c r="Z140" s="32"/>
      <c r="AA140" s="32"/>
      <c r="AB140" s="32"/>
      <c r="AC140" s="32"/>
      <c r="AD140" s="32"/>
      <c r="AE140" s="32"/>
      <c r="AT140" s="16" t="s">
        <v>176</v>
      </c>
      <c r="AU140" s="16" t="s">
        <v>89</v>
      </c>
    </row>
    <row r="141" spans="1:65" s="2" customFormat="1" ht="19.5">
      <c r="A141" s="32"/>
      <c r="B141" s="33"/>
      <c r="C141" s="34"/>
      <c r="D141" s="220" t="s">
        <v>556</v>
      </c>
      <c r="E141" s="34"/>
      <c r="F141" s="259" t="s">
        <v>557</v>
      </c>
      <c r="G141" s="34"/>
      <c r="H141" s="34"/>
      <c r="I141" s="113"/>
      <c r="J141" s="113"/>
      <c r="K141" s="34"/>
      <c r="L141" s="34"/>
      <c r="M141" s="37"/>
      <c r="N141" s="222"/>
      <c r="O141" s="223"/>
      <c r="P141" s="68"/>
      <c r="Q141" s="68"/>
      <c r="R141" s="68"/>
      <c r="S141" s="68"/>
      <c r="T141" s="68"/>
      <c r="U141" s="68"/>
      <c r="V141" s="68"/>
      <c r="W141" s="68"/>
      <c r="X141" s="69"/>
      <c r="Y141" s="32"/>
      <c r="Z141" s="32"/>
      <c r="AA141" s="32"/>
      <c r="AB141" s="32"/>
      <c r="AC141" s="32"/>
      <c r="AD141" s="32"/>
      <c r="AE141" s="32"/>
      <c r="AT141" s="16" t="s">
        <v>556</v>
      </c>
      <c r="AU141" s="16" t="s">
        <v>89</v>
      </c>
    </row>
    <row r="142" spans="1:65" s="2" customFormat="1" ht="24" customHeight="1">
      <c r="A142" s="32"/>
      <c r="B142" s="33"/>
      <c r="C142" s="206" t="s">
        <v>223</v>
      </c>
      <c r="D142" s="206" t="s">
        <v>169</v>
      </c>
      <c r="E142" s="207" t="s">
        <v>650</v>
      </c>
      <c r="F142" s="208" t="s">
        <v>651</v>
      </c>
      <c r="G142" s="209" t="s">
        <v>182</v>
      </c>
      <c r="H142" s="210">
        <v>40</v>
      </c>
      <c r="I142" s="211"/>
      <c r="J142" s="211"/>
      <c r="K142" s="212">
        <f>ROUND(P142*H142,2)</f>
        <v>0</v>
      </c>
      <c r="L142" s="208" t="s">
        <v>173</v>
      </c>
      <c r="M142" s="37"/>
      <c r="N142" s="213" t="s">
        <v>1</v>
      </c>
      <c r="O142" s="214" t="s">
        <v>42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68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2"/>
      <c r="Z142" s="32"/>
      <c r="AA142" s="32"/>
      <c r="AB142" s="32"/>
      <c r="AC142" s="32"/>
      <c r="AD142" s="32"/>
      <c r="AE142" s="32"/>
      <c r="AR142" s="218" t="s">
        <v>174</v>
      </c>
      <c r="AT142" s="218" t="s">
        <v>169</v>
      </c>
      <c r="AU142" s="218" t="s">
        <v>89</v>
      </c>
      <c r="AY142" s="16" t="s">
        <v>166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6" t="s">
        <v>87</v>
      </c>
      <c r="BK142" s="219">
        <f>ROUND(P142*H142,2)</f>
        <v>0</v>
      </c>
      <c r="BL142" s="16" t="s">
        <v>174</v>
      </c>
      <c r="BM142" s="218" t="s">
        <v>909</v>
      </c>
    </row>
    <row r="143" spans="1:65" s="2" customFormat="1" ht="48.75">
      <c r="A143" s="32"/>
      <c r="B143" s="33"/>
      <c r="C143" s="34"/>
      <c r="D143" s="220" t="s">
        <v>176</v>
      </c>
      <c r="E143" s="34"/>
      <c r="F143" s="221" t="s">
        <v>653</v>
      </c>
      <c r="G143" s="34"/>
      <c r="H143" s="34"/>
      <c r="I143" s="113"/>
      <c r="J143" s="113"/>
      <c r="K143" s="34"/>
      <c r="L143" s="34"/>
      <c r="M143" s="37"/>
      <c r="N143" s="222"/>
      <c r="O143" s="223"/>
      <c r="P143" s="68"/>
      <c r="Q143" s="68"/>
      <c r="R143" s="68"/>
      <c r="S143" s="68"/>
      <c r="T143" s="68"/>
      <c r="U143" s="68"/>
      <c r="V143" s="68"/>
      <c r="W143" s="68"/>
      <c r="X143" s="69"/>
      <c r="Y143" s="32"/>
      <c r="Z143" s="32"/>
      <c r="AA143" s="32"/>
      <c r="AB143" s="32"/>
      <c r="AC143" s="32"/>
      <c r="AD143" s="32"/>
      <c r="AE143" s="32"/>
      <c r="AT143" s="16" t="s">
        <v>176</v>
      </c>
      <c r="AU143" s="16" t="s">
        <v>89</v>
      </c>
    </row>
    <row r="144" spans="1:65" s="13" customFormat="1" ht="11.25">
      <c r="B144" s="224"/>
      <c r="C144" s="225"/>
      <c r="D144" s="220" t="s">
        <v>178</v>
      </c>
      <c r="E144" s="226" t="s">
        <v>1</v>
      </c>
      <c r="F144" s="227" t="s">
        <v>719</v>
      </c>
      <c r="G144" s="225"/>
      <c r="H144" s="228">
        <v>40</v>
      </c>
      <c r="I144" s="229"/>
      <c r="J144" s="229"/>
      <c r="K144" s="225"/>
      <c r="L144" s="225"/>
      <c r="M144" s="230"/>
      <c r="N144" s="231"/>
      <c r="O144" s="232"/>
      <c r="P144" s="232"/>
      <c r="Q144" s="232"/>
      <c r="R144" s="232"/>
      <c r="S144" s="232"/>
      <c r="T144" s="232"/>
      <c r="U144" s="232"/>
      <c r="V144" s="232"/>
      <c r="W144" s="232"/>
      <c r="X144" s="233"/>
      <c r="AT144" s="234" t="s">
        <v>178</v>
      </c>
      <c r="AU144" s="234" t="s">
        <v>89</v>
      </c>
      <c r="AV144" s="13" t="s">
        <v>89</v>
      </c>
      <c r="AW144" s="13" t="s">
        <v>5</v>
      </c>
      <c r="AX144" s="13" t="s">
        <v>87</v>
      </c>
      <c r="AY144" s="234" t="s">
        <v>166</v>
      </c>
    </row>
    <row r="145" spans="1:65" s="2" customFormat="1" ht="24" customHeight="1">
      <c r="A145" s="32"/>
      <c r="B145" s="33"/>
      <c r="C145" s="206" t="s">
        <v>228</v>
      </c>
      <c r="D145" s="206" t="s">
        <v>169</v>
      </c>
      <c r="E145" s="207" t="s">
        <v>655</v>
      </c>
      <c r="F145" s="208" t="s">
        <v>656</v>
      </c>
      <c r="G145" s="209" t="s">
        <v>172</v>
      </c>
      <c r="H145" s="210">
        <v>6</v>
      </c>
      <c r="I145" s="211"/>
      <c r="J145" s="211"/>
      <c r="K145" s="212">
        <f>ROUND(P145*H145,2)</f>
        <v>0</v>
      </c>
      <c r="L145" s="208" t="s">
        <v>173</v>
      </c>
      <c r="M145" s="37"/>
      <c r="N145" s="213" t="s">
        <v>1</v>
      </c>
      <c r="O145" s="214" t="s">
        <v>42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68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2"/>
      <c r="Z145" s="32"/>
      <c r="AA145" s="32"/>
      <c r="AB145" s="32"/>
      <c r="AC145" s="32"/>
      <c r="AD145" s="32"/>
      <c r="AE145" s="32"/>
      <c r="AR145" s="218" t="s">
        <v>174</v>
      </c>
      <c r="AT145" s="218" t="s">
        <v>169</v>
      </c>
      <c r="AU145" s="218" t="s">
        <v>89</v>
      </c>
      <c r="AY145" s="16" t="s">
        <v>166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6" t="s">
        <v>87</v>
      </c>
      <c r="BK145" s="219">
        <f>ROUND(P145*H145,2)</f>
        <v>0</v>
      </c>
      <c r="BL145" s="16" t="s">
        <v>174</v>
      </c>
      <c r="BM145" s="218" t="s">
        <v>910</v>
      </c>
    </row>
    <row r="146" spans="1:65" s="2" customFormat="1" ht="39">
      <c r="A146" s="32"/>
      <c r="B146" s="33"/>
      <c r="C146" s="34"/>
      <c r="D146" s="220" t="s">
        <v>176</v>
      </c>
      <c r="E146" s="34"/>
      <c r="F146" s="221" t="s">
        <v>658</v>
      </c>
      <c r="G146" s="34"/>
      <c r="H146" s="34"/>
      <c r="I146" s="113"/>
      <c r="J146" s="113"/>
      <c r="K146" s="34"/>
      <c r="L146" s="34"/>
      <c r="M146" s="37"/>
      <c r="N146" s="222"/>
      <c r="O146" s="223"/>
      <c r="P146" s="68"/>
      <c r="Q146" s="68"/>
      <c r="R146" s="68"/>
      <c r="S146" s="68"/>
      <c r="T146" s="68"/>
      <c r="U146" s="68"/>
      <c r="V146" s="68"/>
      <c r="W146" s="68"/>
      <c r="X146" s="69"/>
      <c r="Y146" s="32"/>
      <c r="Z146" s="32"/>
      <c r="AA146" s="32"/>
      <c r="AB146" s="32"/>
      <c r="AC146" s="32"/>
      <c r="AD146" s="32"/>
      <c r="AE146" s="32"/>
      <c r="AT146" s="16" t="s">
        <v>176</v>
      </c>
      <c r="AU146" s="16" t="s">
        <v>89</v>
      </c>
    </row>
    <row r="147" spans="1:65" s="2" customFormat="1" ht="24" customHeight="1">
      <c r="A147" s="32"/>
      <c r="B147" s="33"/>
      <c r="C147" s="206" t="s">
        <v>234</v>
      </c>
      <c r="D147" s="206" t="s">
        <v>169</v>
      </c>
      <c r="E147" s="207" t="s">
        <v>720</v>
      </c>
      <c r="F147" s="208" t="s">
        <v>721</v>
      </c>
      <c r="G147" s="209" t="s">
        <v>207</v>
      </c>
      <c r="H147" s="210">
        <v>12.5</v>
      </c>
      <c r="I147" s="211"/>
      <c r="J147" s="211"/>
      <c r="K147" s="212">
        <f>ROUND(P147*H147,2)</f>
        <v>0</v>
      </c>
      <c r="L147" s="208" t="s">
        <v>173</v>
      </c>
      <c r="M147" s="37"/>
      <c r="N147" s="213" t="s">
        <v>1</v>
      </c>
      <c r="O147" s="214" t="s">
        <v>42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68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2"/>
      <c r="Z147" s="32"/>
      <c r="AA147" s="32"/>
      <c r="AB147" s="32"/>
      <c r="AC147" s="32"/>
      <c r="AD147" s="32"/>
      <c r="AE147" s="32"/>
      <c r="AR147" s="218" t="s">
        <v>174</v>
      </c>
      <c r="AT147" s="218" t="s">
        <v>169</v>
      </c>
      <c r="AU147" s="218" t="s">
        <v>89</v>
      </c>
      <c r="AY147" s="16" t="s">
        <v>166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6" t="s">
        <v>87</v>
      </c>
      <c r="BK147" s="219">
        <f>ROUND(P147*H147,2)</f>
        <v>0</v>
      </c>
      <c r="BL147" s="16" t="s">
        <v>174</v>
      </c>
      <c r="BM147" s="218" t="s">
        <v>911</v>
      </c>
    </row>
    <row r="148" spans="1:65" s="2" customFormat="1" ht="48.75">
      <c r="A148" s="32"/>
      <c r="B148" s="33"/>
      <c r="C148" s="34"/>
      <c r="D148" s="220" t="s">
        <v>176</v>
      </c>
      <c r="E148" s="34"/>
      <c r="F148" s="221" t="s">
        <v>723</v>
      </c>
      <c r="G148" s="34"/>
      <c r="H148" s="34"/>
      <c r="I148" s="113"/>
      <c r="J148" s="113"/>
      <c r="K148" s="34"/>
      <c r="L148" s="34"/>
      <c r="M148" s="37"/>
      <c r="N148" s="222"/>
      <c r="O148" s="223"/>
      <c r="P148" s="68"/>
      <c r="Q148" s="68"/>
      <c r="R148" s="68"/>
      <c r="S148" s="68"/>
      <c r="T148" s="68"/>
      <c r="U148" s="68"/>
      <c r="V148" s="68"/>
      <c r="W148" s="68"/>
      <c r="X148" s="69"/>
      <c r="Y148" s="32"/>
      <c r="Z148" s="32"/>
      <c r="AA148" s="32"/>
      <c r="AB148" s="32"/>
      <c r="AC148" s="32"/>
      <c r="AD148" s="32"/>
      <c r="AE148" s="32"/>
      <c r="AT148" s="16" t="s">
        <v>176</v>
      </c>
      <c r="AU148" s="16" t="s">
        <v>89</v>
      </c>
    </row>
    <row r="149" spans="1:65" s="13" customFormat="1" ht="11.25">
      <c r="B149" s="224"/>
      <c r="C149" s="225"/>
      <c r="D149" s="220" t="s">
        <v>178</v>
      </c>
      <c r="E149" s="226" t="s">
        <v>1</v>
      </c>
      <c r="F149" s="227" t="s">
        <v>724</v>
      </c>
      <c r="G149" s="225"/>
      <c r="H149" s="228">
        <v>12.5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AT149" s="234" t="s">
        <v>178</v>
      </c>
      <c r="AU149" s="234" t="s">
        <v>89</v>
      </c>
      <c r="AV149" s="13" t="s">
        <v>89</v>
      </c>
      <c r="AW149" s="13" t="s">
        <v>5</v>
      </c>
      <c r="AX149" s="13" t="s">
        <v>87</v>
      </c>
      <c r="AY149" s="234" t="s">
        <v>166</v>
      </c>
    </row>
    <row r="150" spans="1:65" s="2" customFormat="1" ht="24" customHeight="1">
      <c r="A150" s="32"/>
      <c r="B150" s="33"/>
      <c r="C150" s="246" t="s">
        <v>240</v>
      </c>
      <c r="D150" s="246" t="s">
        <v>330</v>
      </c>
      <c r="E150" s="247" t="s">
        <v>331</v>
      </c>
      <c r="F150" s="248" t="s">
        <v>332</v>
      </c>
      <c r="G150" s="249" t="s">
        <v>198</v>
      </c>
      <c r="H150" s="250">
        <v>21.25</v>
      </c>
      <c r="I150" s="251"/>
      <c r="J150" s="252"/>
      <c r="K150" s="253">
        <f>ROUND(P150*H150,2)</f>
        <v>0</v>
      </c>
      <c r="L150" s="248" t="s">
        <v>173</v>
      </c>
      <c r="M150" s="254"/>
      <c r="N150" s="255" t="s">
        <v>1</v>
      </c>
      <c r="O150" s="214" t="s">
        <v>42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68"/>
      <c r="T150" s="216">
        <f>S150*H150</f>
        <v>0</v>
      </c>
      <c r="U150" s="216">
        <v>1</v>
      </c>
      <c r="V150" s="216">
        <f>U150*H150</f>
        <v>21.25</v>
      </c>
      <c r="W150" s="216">
        <v>0</v>
      </c>
      <c r="X150" s="217">
        <f>W150*H150</f>
        <v>0</v>
      </c>
      <c r="Y150" s="32"/>
      <c r="Z150" s="32"/>
      <c r="AA150" s="32"/>
      <c r="AB150" s="32"/>
      <c r="AC150" s="32"/>
      <c r="AD150" s="32"/>
      <c r="AE150" s="32"/>
      <c r="AR150" s="218" t="s">
        <v>217</v>
      </c>
      <c r="AT150" s="218" t="s">
        <v>330</v>
      </c>
      <c r="AU150" s="218" t="s">
        <v>89</v>
      </c>
      <c r="AY150" s="16" t="s">
        <v>166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6" t="s">
        <v>87</v>
      </c>
      <c r="BK150" s="219">
        <f>ROUND(P150*H150,2)</f>
        <v>0</v>
      </c>
      <c r="BL150" s="16" t="s">
        <v>174</v>
      </c>
      <c r="BM150" s="218" t="s">
        <v>912</v>
      </c>
    </row>
    <row r="151" spans="1:65" s="2" customFormat="1" ht="11.25">
      <c r="A151" s="32"/>
      <c r="B151" s="33"/>
      <c r="C151" s="34"/>
      <c r="D151" s="220" t="s">
        <v>176</v>
      </c>
      <c r="E151" s="34"/>
      <c r="F151" s="221" t="s">
        <v>332</v>
      </c>
      <c r="G151" s="34"/>
      <c r="H151" s="34"/>
      <c r="I151" s="113"/>
      <c r="J151" s="113"/>
      <c r="K151" s="34"/>
      <c r="L151" s="34"/>
      <c r="M151" s="37"/>
      <c r="N151" s="222"/>
      <c r="O151" s="223"/>
      <c r="P151" s="68"/>
      <c r="Q151" s="68"/>
      <c r="R151" s="68"/>
      <c r="S151" s="68"/>
      <c r="T151" s="68"/>
      <c r="U151" s="68"/>
      <c r="V151" s="68"/>
      <c r="W151" s="68"/>
      <c r="X151" s="69"/>
      <c r="Y151" s="32"/>
      <c r="Z151" s="32"/>
      <c r="AA151" s="32"/>
      <c r="AB151" s="32"/>
      <c r="AC151" s="32"/>
      <c r="AD151" s="32"/>
      <c r="AE151" s="32"/>
      <c r="AT151" s="16" t="s">
        <v>176</v>
      </c>
      <c r="AU151" s="16" t="s">
        <v>89</v>
      </c>
    </row>
    <row r="152" spans="1:65" s="13" customFormat="1" ht="11.25">
      <c r="B152" s="224"/>
      <c r="C152" s="225"/>
      <c r="D152" s="220" t="s">
        <v>178</v>
      </c>
      <c r="E152" s="226" t="s">
        <v>1</v>
      </c>
      <c r="F152" s="227" t="s">
        <v>727</v>
      </c>
      <c r="G152" s="225"/>
      <c r="H152" s="228">
        <v>21.25</v>
      </c>
      <c r="I152" s="229"/>
      <c r="J152" s="229"/>
      <c r="K152" s="225"/>
      <c r="L152" s="225"/>
      <c r="M152" s="230"/>
      <c r="N152" s="231"/>
      <c r="O152" s="232"/>
      <c r="P152" s="232"/>
      <c r="Q152" s="232"/>
      <c r="R152" s="232"/>
      <c r="S152" s="232"/>
      <c r="T152" s="232"/>
      <c r="U152" s="232"/>
      <c r="V152" s="232"/>
      <c r="W152" s="232"/>
      <c r="X152" s="233"/>
      <c r="AT152" s="234" t="s">
        <v>178</v>
      </c>
      <c r="AU152" s="234" t="s">
        <v>89</v>
      </c>
      <c r="AV152" s="13" t="s">
        <v>89</v>
      </c>
      <c r="AW152" s="13" t="s">
        <v>5</v>
      </c>
      <c r="AX152" s="13" t="s">
        <v>87</v>
      </c>
      <c r="AY152" s="234" t="s">
        <v>166</v>
      </c>
    </row>
    <row r="153" spans="1:65" s="2" customFormat="1" ht="24" customHeight="1">
      <c r="A153" s="32"/>
      <c r="B153" s="33"/>
      <c r="C153" s="246" t="s">
        <v>246</v>
      </c>
      <c r="D153" s="246" t="s">
        <v>330</v>
      </c>
      <c r="E153" s="247" t="s">
        <v>580</v>
      </c>
      <c r="F153" s="248" t="s">
        <v>581</v>
      </c>
      <c r="G153" s="249" t="s">
        <v>193</v>
      </c>
      <c r="H153" s="250">
        <v>23</v>
      </c>
      <c r="I153" s="251"/>
      <c r="J153" s="252"/>
      <c r="K153" s="253">
        <f>ROUND(P153*H153,2)</f>
        <v>0</v>
      </c>
      <c r="L153" s="248" t="s">
        <v>1</v>
      </c>
      <c r="M153" s="254"/>
      <c r="N153" s="255" t="s">
        <v>1</v>
      </c>
      <c r="O153" s="214" t="s">
        <v>42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68"/>
      <c r="T153" s="216">
        <f>S153*H153</f>
        <v>0</v>
      </c>
      <c r="U153" s="216">
        <v>6.3E-2</v>
      </c>
      <c r="V153" s="216">
        <f>U153*H153</f>
        <v>1.4490000000000001</v>
      </c>
      <c r="W153" s="216">
        <v>0</v>
      </c>
      <c r="X153" s="217">
        <f>W153*H153</f>
        <v>0</v>
      </c>
      <c r="Y153" s="32"/>
      <c r="Z153" s="32"/>
      <c r="AA153" s="32"/>
      <c r="AB153" s="32"/>
      <c r="AC153" s="32"/>
      <c r="AD153" s="32"/>
      <c r="AE153" s="32"/>
      <c r="AR153" s="218" t="s">
        <v>217</v>
      </c>
      <c r="AT153" s="218" t="s">
        <v>330</v>
      </c>
      <c r="AU153" s="218" t="s">
        <v>89</v>
      </c>
      <c r="AY153" s="16" t="s">
        <v>166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6" t="s">
        <v>87</v>
      </c>
      <c r="BK153" s="219">
        <f>ROUND(P153*H153,2)</f>
        <v>0</v>
      </c>
      <c r="BL153" s="16" t="s">
        <v>174</v>
      </c>
      <c r="BM153" s="218" t="s">
        <v>913</v>
      </c>
    </row>
    <row r="154" spans="1:65" s="2" customFormat="1" ht="11.25">
      <c r="A154" s="32"/>
      <c r="B154" s="33"/>
      <c r="C154" s="34"/>
      <c r="D154" s="220" t="s">
        <v>176</v>
      </c>
      <c r="E154" s="34"/>
      <c r="F154" s="221" t="s">
        <v>581</v>
      </c>
      <c r="G154" s="34"/>
      <c r="H154" s="34"/>
      <c r="I154" s="113"/>
      <c r="J154" s="113"/>
      <c r="K154" s="34"/>
      <c r="L154" s="34"/>
      <c r="M154" s="37"/>
      <c r="N154" s="222"/>
      <c r="O154" s="223"/>
      <c r="P154" s="68"/>
      <c r="Q154" s="68"/>
      <c r="R154" s="68"/>
      <c r="S154" s="68"/>
      <c r="T154" s="68"/>
      <c r="U154" s="68"/>
      <c r="V154" s="68"/>
      <c r="W154" s="68"/>
      <c r="X154" s="69"/>
      <c r="Y154" s="32"/>
      <c r="Z154" s="32"/>
      <c r="AA154" s="32"/>
      <c r="AB154" s="32"/>
      <c r="AC154" s="32"/>
      <c r="AD154" s="32"/>
      <c r="AE154" s="32"/>
      <c r="AT154" s="16" t="s">
        <v>176</v>
      </c>
      <c r="AU154" s="16" t="s">
        <v>89</v>
      </c>
    </row>
    <row r="155" spans="1:65" s="2" customFormat="1" ht="24" customHeight="1">
      <c r="A155" s="32"/>
      <c r="B155" s="33"/>
      <c r="C155" s="246" t="s">
        <v>251</v>
      </c>
      <c r="D155" s="246" t="s">
        <v>330</v>
      </c>
      <c r="E155" s="247" t="s">
        <v>417</v>
      </c>
      <c r="F155" s="248" t="s">
        <v>418</v>
      </c>
      <c r="G155" s="249" t="s">
        <v>193</v>
      </c>
      <c r="H155" s="250">
        <v>46</v>
      </c>
      <c r="I155" s="251"/>
      <c r="J155" s="252"/>
      <c r="K155" s="253">
        <f>ROUND(P155*H155,2)</f>
        <v>0</v>
      </c>
      <c r="L155" s="248" t="s">
        <v>173</v>
      </c>
      <c r="M155" s="254"/>
      <c r="N155" s="255" t="s">
        <v>1</v>
      </c>
      <c r="O155" s="214" t="s">
        <v>42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68"/>
      <c r="T155" s="216">
        <f>S155*H155</f>
        <v>0</v>
      </c>
      <c r="U155" s="216">
        <v>8.5199999999999998E-3</v>
      </c>
      <c r="V155" s="216">
        <f>U155*H155</f>
        <v>0.39191999999999999</v>
      </c>
      <c r="W155" s="216">
        <v>0</v>
      </c>
      <c r="X155" s="217">
        <f>W155*H155</f>
        <v>0</v>
      </c>
      <c r="Y155" s="32"/>
      <c r="Z155" s="32"/>
      <c r="AA155" s="32"/>
      <c r="AB155" s="32"/>
      <c r="AC155" s="32"/>
      <c r="AD155" s="32"/>
      <c r="AE155" s="32"/>
      <c r="AR155" s="218" t="s">
        <v>217</v>
      </c>
      <c r="AT155" s="218" t="s">
        <v>330</v>
      </c>
      <c r="AU155" s="218" t="s">
        <v>89</v>
      </c>
      <c r="AY155" s="16" t="s">
        <v>166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6" t="s">
        <v>87</v>
      </c>
      <c r="BK155" s="219">
        <f>ROUND(P155*H155,2)</f>
        <v>0</v>
      </c>
      <c r="BL155" s="16" t="s">
        <v>174</v>
      </c>
      <c r="BM155" s="218" t="s">
        <v>914</v>
      </c>
    </row>
    <row r="156" spans="1:65" s="2" customFormat="1" ht="11.25">
      <c r="A156" s="32"/>
      <c r="B156" s="33"/>
      <c r="C156" s="34"/>
      <c r="D156" s="220" t="s">
        <v>176</v>
      </c>
      <c r="E156" s="34"/>
      <c r="F156" s="221" t="s">
        <v>418</v>
      </c>
      <c r="G156" s="34"/>
      <c r="H156" s="34"/>
      <c r="I156" s="113"/>
      <c r="J156" s="113"/>
      <c r="K156" s="34"/>
      <c r="L156" s="34"/>
      <c r="M156" s="37"/>
      <c r="N156" s="222"/>
      <c r="O156" s="223"/>
      <c r="P156" s="68"/>
      <c r="Q156" s="68"/>
      <c r="R156" s="68"/>
      <c r="S156" s="68"/>
      <c r="T156" s="68"/>
      <c r="U156" s="68"/>
      <c r="V156" s="68"/>
      <c r="W156" s="68"/>
      <c r="X156" s="69"/>
      <c r="Y156" s="32"/>
      <c r="Z156" s="32"/>
      <c r="AA156" s="32"/>
      <c r="AB156" s="32"/>
      <c r="AC156" s="32"/>
      <c r="AD156" s="32"/>
      <c r="AE156" s="32"/>
      <c r="AT156" s="16" t="s">
        <v>176</v>
      </c>
      <c r="AU156" s="16" t="s">
        <v>89</v>
      </c>
    </row>
    <row r="157" spans="1:65" s="2" customFormat="1" ht="24" customHeight="1">
      <c r="A157" s="32"/>
      <c r="B157" s="33"/>
      <c r="C157" s="246" t="s">
        <v>9</v>
      </c>
      <c r="D157" s="246" t="s">
        <v>330</v>
      </c>
      <c r="E157" s="247" t="s">
        <v>354</v>
      </c>
      <c r="F157" s="248" t="s">
        <v>355</v>
      </c>
      <c r="G157" s="249" t="s">
        <v>193</v>
      </c>
      <c r="H157" s="250">
        <v>184</v>
      </c>
      <c r="I157" s="251"/>
      <c r="J157" s="252"/>
      <c r="K157" s="253">
        <f>ROUND(P157*H157,2)</f>
        <v>0</v>
      </c>
      <c r="L157" s="248" t="s">
        <v>173</v>
      </c>
      <c r="M157" s="254"/>
      <c r="N157" s="255" t="s">
        <v>1</v>
      </c>
      <c r="O157" s="214" t="s">
        <v>42</v>
      </c>
      <c r="P157" s="215">
        <f>I157+J157</f>
        <v>0</v>
      </c>
      <c r="Q157" s="215">
        <f>ROUND(I157*H157,2)</f>
        <v>0</v>
      </c>
      <c r="R157" s="215">
        <f>ROUND(J157*H157,2)</f>
        <v>0</v>
      </c>
      <c r="S157" s="68"/>
      <c r="T157" s="216">
        <f>S157*H157</f>
        <v>0</v>
      </c>
      <c r="U157" s="216">
        <v>5.1999999999999995E-4</v>
      </c>
      <c r="V157" s="216">
        <f>U157*H157</f>
        <v>9.5679999999999987E-2</v>
      </c>
      <c r="W157" s="216">
        <v>0</v>
      </c>
      <c r="X157" s="217">
        <f>W157*H157</f>
        <v>0</v>
      </c>
      <c r="Y157" s="32"/>
      <c r="Z157" s="32"/>
      <c r="AA157" s="32"/>
      <c r="AB157" s="32"/>
      <c r="AC157" s="32"/>
      <c r="AD157" s="32"/>
      <c r="AE157" s="32"/>
      <c r="AR157" s="218" t="s">
        <v>217</v>
      </c>
      <c r="AT157" s="218" t="s">
        <v>330</v>
      </c>
      <c r="AU157" s="218" t="s">
        <v>89</v>
      </c>
      <c r="AY157" s="16" t="s">
        <v>166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6" t="s">
        <v>87</v>
      </c>
      <c r="BK157" s="219">
        <f>ROUND(P157*H157,2)</f>
        <v>0</v>
      </c>
      <c r="BL157" s="16" t="s">
        <v>174</v>
      </c>
      <c r="BM157" s="218" t="s">
        <v>915</v>
      </c>
    </row>
    <row r="158" spans="1:65" s="2" customFormat="1" ht="11.25">
      <c r="A158" s="32"/>
      <c r="B158" s="33"/>
      <c r="C158" s="34"/>
      <c r="D158" s="220" t="s">
        <v>176</v>
      </c>
      <c r="E158" s="34"/>
      <c r="F158" s="221" t="s">
        <v>355</v>
      </c>
      <c r="G158" s="34"/>
      <c r="H158" s="34"/>
      <c r="I158" s="113"/>
      <c r="J158" s="113"/>
      <c r="K158" s="34"/>
      <c r="L158" s="34"/>
      <c r="M158" s="37"/>
      <c r="N158" s="222"/>
      <c r="O158" s="223"/>
      <c r="P158" s="68"/>
      <c r="Q158" s="68"/>
      <c r="R158" s="68"/>
      <c r="S158" s="68"/>
      <c r="T158" s="68"/>
      <c r="U158" s="68"/>
      <c r="V158" s="68"/>
      <c r="W158" s="68"/>
      <c r="X158" s="69"/>
      <c r="Y158" s="32"/>
      <c r="Z158" s="32"/>
      <c r="AA158" s="32"/>
      <c r="AB158" s="32"/>
      <c r="AC158" s="32"/>
      <c r="AD158" s="32"/>
      <c r="AE158" s="32"/>
      <c r="AT158" s="16" t="s">
        <v>176</v>
      </c>
      <c r="AU158" s="16" t="s">
        <v>89</v>
      </c>
    </row>
    <row r="159" spans="1:65" s="2" customFormat="1" ht="24" customHeight="1">
      <c r="A159" s="32"/>
      <c r="B159" s="33"/>
      <c r="C159" s="246" t="s">
        <v>260</v>
      </c>
      <c r="D159" s="246" t="s">
        <v>330</v>
      </c>
      <c r="E159" s="247" t="s">
        <v>362</v>
      </c>
      <c r="F159" s="248" t="s">
        <v>363</v>
      </c>
      <c r="G159" s="249" t="s">
        <v>193</v>
      </c>
      <c r="H159" s="250">
        <v>184</v>
      </c>
      <c r="I159" s="251"/>
      <c r="J159" s="252"/>
      <c r="K159" s="253">
        <f>ROUND(P159*H159,2)</f>
        <v>0</v>
      </c>
      <c r="L159" s="248" t="s">
        <v>173</v>
      </c>
      <c r="M159" s="254"/>
      <c r="N159" s="255" t="s">
        <v>1</v>
      </c>
      <c r="O159" s="214" t="s">
        <v>42</v>
      </c>
      <c r="P159" s="215">
        <f>I159+J159</f>
        <v>0</v>
      </c>
      <c r="Q159" s="215">
        <f>ROUND(I159*H159,2)</f>
        <v>0</v>
      </c>
      <c r="R159" s="215">
        <f>ROUND(J159*H159,2)</f>
        <v>0</v>
      </c>
      <c r="S159" s="68"/>
      <c r="T159" s="216">
        <f>S159*H159</f>
        <v>0</v>
      </c>
      <c r="U159" s="216">
        <v>9.0000000000000006E-5</v>
      </c>
      <c r="V159" s="216">
        <f>U159*H159</f>
        <v>1.6560000000000002E-2</v>
      </c>
      <c r="W159" s="216">
        <v>0</v>
      </c>
      <c r="X159" s="217">
        <f>W159*H159</f>
        <v>0</v>
      </c>
      <c r="Y159" s="32"/>
      <c r="Z159" s="32"/>
      <c r="AA159" s="32"/>
      <c r="AB159" s="32"/>
      <c r="AC159" s="32"/>
      <c r="AD159" s="32"/>
      <c r="AE159" s="32"/>
      <c r="AR159" s="218" t="s">
        <v>217</v>
      </c>
      <c r="AT159" s="218" t="s">
        <v>330</v>
      </c>
      <c r="AU159" s="218" t="s">
        <v>89</v>
      </c>
      <c r="AY159" s="16" t="s">
        <v>166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6" t="s">
        <v>87</v>
      </c>
      <c r="BK159" s="219">
        <f>ROUND(P159*H159,2)</f>
        <v>0</v>
      </c>
      <c r="BL159" s="16" t="s">
        <v>174</v>
      </c>
      <c r="BM159" s="218" t="s">
        <v>916</v>
      </c>
    </row>
    <row r="160" spans="1:65" s="2" customFormat="1" ht="11.25">
      <c r="A160" s="32"/>
      <c r="B160" s="33"/>
      <c r="C160" s="34"/>
      <c r="D160" s="220" t="s">
        <v>176</v>
      </c>
      <c r="E160" s="34"/>
      <c r="F160" s="221" t="s">
        <v>363</v>
      </c>
      <c r="G160" s="34"/>
      <c r="H160" s="34"/>
      <c r="I160" s="113"/>
      <c r="J160" s="113"/>
      <c r="K160" s="34"/>
      <c r="L160" s="34"/>
      <c r="M160" s="37"/>
      <c r="N160" s="222"/>
      <c r="O160" s="223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176</v>
      </c>
      <c r="AU160" s="16" t="s">
        <v>89</v>
      </c>
    </row>
    <row r="161" spans="1:65" s="2" customFormat="1" ht="24" customHeight="1">
      <c r="A161" s="32"/>
      <c r="B161" s="33"/>
      <c r="C161" s="246" t="s">
        <v>265</v>
      </c>
      <c r="D161" s="246" t="s">
        <v>330</v>
      </c>
      <c r="E161" s="247" t="s">
        <v>665</v>
      </c>
      <c r="F161" s="248" t="s">
        <v>666</v>
      </c>
      <c r="G161" s="249" t="s">
        <v>193</v>
      </c>
      <c r="H161" s="250">
        <v>44</v>
      </c>
      <c r="I161" s="251"/>
      <c r="J161" s="252"/>
      <c r="K161" s="253">
        <f>ROUND(P161*H161,2)</f>
        <v>0</v>
      </c>
      <c r="L161" s="248" t="s">
        <v>173</v>
      </c>
      <c r="M161" s="254"/>
      <c r="N161" s="255" t="s">
        <v>1</v>
      </c>
      <c r="O161" s="214" t="s">
        <v>42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68"/>
      <c r="T161" s="216">
        <f>S161*H161</f>
        <v>0</v>
      </c>
      <c r="U161" s="216">
        <v>1.23E-3</v>
      </c>
      <c r="V161" s="216">
        <f>U161*H161</f>
        <v>5.4120000000000001E-2</v>
      </c>
      <c r="W161" s="216">
        <v>0</v>
      </c>
      <c r="X161" s="217">
        <f>W161*H161</f>
        <v>0</v>
      </c>
      <c r="Y161" s="32"/>
      <c r="Z161" s="32"/>
      <c r="AA161" s="32"/>
      <c r="AB161" s="32"/>
      <c r="AC161" s="32"/>
      <c r="AD161" s="32"/>
      <c r="AE161" s="32"/>
      <c r="AR161" s="218" t="s">
        <v>217</v>
      </c>
      <c r="AT161" s="218" t="s">
        <v>330</v>
      </c>
      <c r="AU161" s="218" t="s">
        <v>89</v>
      </c>
      <c r="AY161" s="16" t="s">
        <v>166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6" t="s">
        <v>87</v>
      </c>
      <c r="BK161" s="219">
        <f>ROUND(P161*H161,2)</f>
        <v>0</v>
      </c>
      <c r="BL161" s="16" t="s">
        <v>174</v>
      </c>
      <c r="BM161" s="218" t="s">
        <v>917</v>
      </c>
    </row>
    <row r="162" spans="1:65" s="2" customFormat="1" ht="19.5">
      <c r="A162" s="32"/>
      <c r="B162" s="33"/>
      <c r="C162" s="34"/>
      <c r="D162" s="220" t="s">
        <v>176</v>
      </c>
      <c r="E162" s="34"/>
      <c r="F162" s="221" t="s">
        <v>666</v>
      </c>
      <c r="G162" s="34"/>
      <c r="H162" s="34"/>
      <c r="I162" s="113"/>
      <c r="J162" s="113"/>
      <c r="K162" s="34"/>
      <c r="L162" s="34"/>
      <c r="M162" s="37"/>
      <c r="N162" s="222"/>
      <c r="O162" s="223"/>
      <c r="P162" s="68"/>
      <c r="Q162" s="68"/>
      <c r="R162" s="68"/>
      <c r="S162" s="68"/>
      <c r="T162" s="68"/>
      <c r="U162" s="68"/>
      <c r="V162" s="68"/>
      <c r="W162" s="68"/>
      <c r="X162" s="69"/>
      <c r="Y162" s="32"/>
      <c r="Z162" s="32"/>
      <c r="AA162" s="32"/>
      <c r="AB162" s="32"/>
      <c r="AC162" s="32"/>
      <c r="AD162" s="32"/>
      <c r="AE162" s="32"/>
      <c r="AT162" s="16" t="s">
        <v>176</v>
      </c>
      <c r="AU162" s="16" t="s">
        <v>89</v>
      </c>
    </row>
    <row r="163" spans="1:65" s="2" customFormat="1" ht="24" customHeight="1">
      <c r="A163" s="32"/>
      <c r="B163" s="33"/>
      <c r="C163" s="246" t="s">
        <v>270</v>
      </c>
      <c r="D163" s="246" t="s">
        <v>330</v>
      </c>
      <c r="E163" s="247" t="s">
        <v>375</v>
      </c>
      <c r="F163" s="248" t="s">
        <v>376</v>
      </c>
      <c r="G163" s="249" t="s">
        <v>193</v>
      </c>
      <c r="H163" s="250">
        <v>48</v>
      </c>
      <c r="I163" s="251"/>
      <c r="J163" s="252"/>
      <c r="K163" s="253">
        <f>ROUND(P163*H163,2)</f>
        <v>0</v>
      </c>
      <c r="L163" s="248" t="s">
        <v>173</v>
      </c>
      <c r="M163" s="254"/>
      <c r="N163" s="255" t="s">
        <v>1</v>
      </c>
      <c r="O163" s="214" t="s">
        <v>42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68"/>
      <c r="T163" s="216">
        <f>S163*H163</f>
        <v>0</v>
      </c>
      <c r="U163" s="216">
        <v>1.23E-3</v>
      </c>
      <c r="V163" s="216">
        <f>U163*H163</f>
        <v>5.9039999999999995E-2</v>
      </c>
      <c r="W163" s="216">
        <v>0</v>
      </c>
      <c r="X163" s="217">
        <f>W163*H163</f>
        <v>0</v>
      </c>
      <c r="Y163" s="32"/>
      <c r="Z163" s="32"/>
      <c r="AA163" s="32"/>
      <c r="AB163" s="32"/>
      <c r="AC163" s="32"/>
      <c r="AD163" s="32"/>
      <c r="AE163" s="32"/>
      <c r="AR163" s="218" t="s">
        <v>217</v>
      </c>
      <c r="AT163" s="218" t="s">
        <v>330</v>
      </c>
      <c r="AU163" s="218" t="s">
        <v>89</v>
      </c>
      <c r="AY163" s="16" t="s">
        <v>166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6" t="s">
        <v>87</v>
      </c>
      <c r="BK163" s="219">
        <f>ROUND(P163*H163,2)</f>
        <v>0</v>
      </c>
      <c r="BL163" s="16" t="s">
        <v>174</v>
      </c>
      <c r="BM163" s="218" t="s">
        <v>918</v>
      </c>
    </row>
    <row r="164" spans="1:65" s="2" customFormat="1" ht="19.5">
      <c r="A164" s="32"/>
      <c r="B164" s="33"/>
      <c r="C164" s="34"/>
      <c r="D164" s="220" t="s">
        <v>176</v>
      </c>
      <c r="E164" s="34"/>
      <c r="F164" s="221" t="s">
        <v>376</v>
      </c>
      <c r="G164" s="34"/>
      <c r="H164" s="34"/>
      <c r="I164" s="113"/>
      <c r="J164" s="113"/>
      <c r="K164" s="34"/>
      <c r="L164" s="34"/>
      <c r="M164" s="37"/>
      <c r="N164" s="222"/>
      <c r="O164" s="223"/>
      <c r="P164" s="68"/>
      <c r="Q164" s="68"/>
      <c r="R164" s="68"/>
      <c r="S164" s="68"/>
      <c r="T164" s="68"/>
      <c r="U164" s="68"/>
      <c r="V164" s="68"/>
      <c r="W164" s="68"/>
      <c r="X164" s="69"/>
      <c r="Y164" s="32"/>
      <c r="Z164" s="32"/>
      <c r="AA164" s="32"/>
      <c r="AB164" s="32"/>
      <c r="AC164" s="32"/>
      <c r="AD164" s="32"/>
      <c r="AE164" s="32"/>
      <c r="AT164" s="16" t="s">
        <v>176</v>
      </c>
      <c r="AU164" s="16" t="s">
        <v>89</v>
      </c>
    </row>
    <row r="165" spans="1:65" s="2" customFormat="1" ht="24" customHeight="1">
      <c r="A165" s="32"/>
      <c r="B165" s="33"/>
      <c r="C165" s="246" t="s">
        <v>275</v>
      </c>
      <c r="D165" s="246" t="s">
        <v>330</v>
      </c>
      <c r="E165" s="247" t="s">
        <v>379</v>
      </c>
      <c r="F165" s="248" t="s">
        <v>380</v>
      </c>
      <c r="G165" s="249" t="s">
        <v>193</v>
      </c>
      <c r="H165" s="250">
        <v>46</v>
      </c>
      <c r="I165" s="251"/>
      <c r="J165" s="252"/>
      <c r="K165" s="253">
        <f>ROUND(P165*H165,2)</f>
        <v>0</v>
      </c>
      <c r="L165" s="248" t="s">
        <v>173</v>
      </c>
      <c r="M165" s="254"/>
      <c r="N165" s="255" t="s">
        <v>1</v>
      </c>
      <c r="O165" s="214" t="s">
        <v>42</v>
      </c>
      <c r="P165" s="215">
        <f>I165+J165</f>
        <v>0</v>
      </c>
      <c r="Q165" s="215">
        <f>ROUND(I165*H165,2)</f>
        <v>0</v>
      </c>
      <c r="R165" s="215">
        <f>ROUND(J165*H165,2)</f>
        <v>0</v>
      </c>
      <c r="S165" s="68"/>
      <c r="T165" s="216">
        <f>S165*H165</f>
        <v>0</v>
      </c>
      <c r="U165" s="216">
        <v>1.8000000000000001E-4</v>
      </c>
      <c r="V165" s="216">
        <f>U165*H165</f>
        <v>8.2800000000000009E-3</v>
      </c>
      <c r="W165" s="216">
        <v>0</v>
      </c>
      <c r="X165" s="217">
        <f>W165*H165</f>
        <v>0</v>
      </c>
      <c r="Y165" s="32"/>
      <c r="Z165" s="32"/>
      <c r="AA165" s="32"/>
      <c r="AB165" s="32"/>
      <c r="AC165" s="32"/>
      <c r="AD165" s="32"/>
      <c r="AE165" s="32"/>
      <c r="AR165" s="218" t="s">
        <v>217</v>
      </c>
      <c r="AT165" s="218" t="s">
        <v>330</v>
      </c>
      <c r="AU165" s="218" t="s">
        <v>89</v>
      </c>
      <c r="AY165" s="16" t="s">
        <v>166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6" t="s">
        <v>87</v>
      </c>
      <c r="BK165" s="219">
        <f>ROUND(P165*H165,2)</f>
        <v>0</v>
      </c>
      <c r="BL165" s="16" t="s">
        <v>174</v>
      </c>
      <c r="BM165" s="218" t="s">
        <v>919</v>
      </c>
    </row>
    <row r="166" spans="1:65" s="2" customFormat="1" ht="11.25">
      <c r="A166" s="32"/>
      <c r="B166" s="33"/>
      <c r="C166" s="34"/>
      <c r="D166" s="220" t="s">
        <v>176</v>
      </c>
      <c r="E166" s="34"/>
      <c r="F166" s="221" t="s">
        <v>380</v>
      </c>
      <c r="G166" s="34"/>
      <c r="H166" s="34"/>
      <c r="I166" s="113"/>
      <c r="J166" s="113"/>
      <c r="K166" s="34"/>
      <c r="L166" s="34"/>
      <c r="M166" s="37"/>
      <c r="N166" s="222"/>
      <c r="O166" s="223"/>
      <c r="P166" s="68"/>
      <c r="Q166" s="68"/>
      <c r="R166" s="68"/>
      <c r="S166" s="68"/>
      <c r="T166" s="68"/>
      <c r="U166" s="68"/>
      <c r="V166" s="68"/>
      <c r="W166" s="68"/>
      <c r="X166" s="69"/>
      <c r="Y166" s="32"/>
      <c r="Z166" s="32"/>
      <c r="AA166" s="32"/>
      <c r="AB166" s="32"/>
      <c r="AC166" s="32"/>
      <c r="AD166" s="32"/>
      <c r="AE166" s="32"/>
      <c r="AT166" s="16" t="s">
        <v>176</v>
      </c>
      <c r="AU166" s="16" t="s">
        <v>89</v>
      </c>
    </row>
    <row r="167" spans="1:65" s="2" customFormat="1" ht="24" customHeight="1">
      <c r="A167" s="32"/>
      <c r="B167" s="33"/>
      <c r="C167" s="246" t="s">
        <v>280</v>
      </c>
      <c r="D167" s="246" t="s">
        <v>330</v>
      </c>
      <c r="E167" s="247" t="s">
        <v>383</v>
      </c>
      <c r="F167" s="248" t="s">
        <v>384</v>
      </c>
      <c r="G167" s="249" t="s">
        <v>193</v>
      </c>
      <c r="H167" s="250">
        <v>46</v>
      </c>
      <c r="I167" s="251"/>
      <c r="J167" s="252"/>
      <c r="K167" s="253">
        <f>ROUND(P167*H167,2)</f>
        <v>0</v>
      </c>
      <c r="L167" s="248" t="s">
        <v>173</v>
      </c>
      <c r="M167" s="254"/>
      <c r="N167" s="255" t="s">
        <v>1</v>
      </c>
      <c r="O167" s="214" t="s">
        <v>42</v>
      </c>
      <c r="P167" s="215">
        <f>I167+J167</f>
        <v>0</v>
      </c>
      <c r="Q167" s="215">
        <f>ROUND(I167*H167,2)</f>
        <v>0</v>
      </c>
      <c r="R167" s="215">
        <f>ROUND(J167*H167,2)</f>
        <v>0</v>
      </c>
      <c r="S167" s="68"/>
      <c r="T167" s="216">
        <f>S167*H167</f>
        <v>0</v>
      </c>
      <c r="U167" s="216">
        <v>9.0000000000000006E-5</v>
      </c>
      <c r="V167" s="216">
        <f>U167*H167</f>
        <v>4.1400000000000005E-3</v>
      </c>
      <c r="W167" s="216">
        <v>0</v>
      </c>
      <c r="X167" s="217">
        <f>W167*H167</f>
        <v>0</v>
      </c>
      <c r="Y167" s="32"/>
      <c r="Z167" s="32"/>
      <c r="AA167" s="32"/>
      <c r="AB167" s="32"/>
      <c r="AC167" s="32"/>
      <c r="AD167" s="32"/>
      <c r="AE167" s="32"/>
      <c r="AR167" s="218" t="s">
        <v>217</v>
      </c>
      <c r="AT167" s="218" t="s">
        <v>330</v>
      </c>
      <c r="AU167" s="218" t="s">
        <v>89</v>
      </c>
      <c r="AY167" s="16" t="s">
        <v>166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6" t="s">
        <v>87</v>
      </c>
      <c r="BK167" s="219">
        <f>ROUND(P167*H167,2)</f>
        <v>0</v>
      </c>
      <c r="BL167" s="16" t="s">
        <v>174</v>
      </c>
      <c r="BM167" s="218" t="s">
        <v>920</v>
      </c>
    </row>
    <row r="168" spans="1:65" s="2" customFormat="1" ht="11.25">
      <c r="A168" s="32"/>
      <c r="B168" s="33"/>
      <c r="C168" s="34"/>
      <c r="D168" s="220" t="s">
        <v>176</v>
      </c>
      <c r="E168" s="34"/>
      <c r="F168" s="221" t="s">
        <v>384</v>
      </c>
      <c r="G168" s="34"/>
      <c r="H168" s="34"/>
      <c r="I168" s="113"/>
      <c r="J168" s="113"/>
      <c r="K168" s="34"/>
      <c r="L168" s="34"/>
      <c r="M168" s="37"/>
      <c r="N168" s="222"/>
      <c r="O168" s="223"/>
      <c r="P168" s="68"/>
      <c r="Q168" s="68"/>
      <c r="R168" s="68"/>
      <c r="S168" s="68"/>
      <c r="T168" s="68"/>
      <c r="U168" s="68"/>
      <c r="V168" s="68"/>
      <c r="W168" s="68"/>
      <c r="X168" s="69"/>
      <c r="Y168" s="32"/>
      <c r="Z168" s="32"/>
      <c r="AA168" s="32"/>
      <c r="AB168" s="32"/>
      <c r="AC168" s="32"/>
      <c r="AD168" s="32"/>
      <c r="AE168" s="32"/>
      <c r="AT168" s="16" t="s">
        <v>176</v>
      </c>
      <c r="AU168" s="16" t="s">
        <v>89</v>
      </c>
    </row>
    <row r="169" spans="1:65" s="2" customFormat="1" ht="24" customHeight="1">
      <c r="A169" s="32"/>
      <c r="B169" s="33"/>
      <c r="C169" s="246" t="s">
        <v>8</v>
      </c>
      <c r="D169" s="246" t="s">
        <v>330</v>
      </c>
      <c r="E169" s="247" t="s">
        <v>391</v>
      </c>
      <c r="F169" s="248" t="s">
        <v>392</v>
      </c>
      <c r="G169" s="249" t="s">
        <v>193</v>
      </c>
      <c r="H169" s="250">
        <v>8</v>
      </c>
      <c r="I169" s="251"/>
      <c r="J169" s="252"/>
      <c r="K169" s="253">
        <f>ROUND(P169*H169,2)</f>
        <v>0</v>
      </c>
      <c r="L169" s="248" t="s">
        <v>173</v>
      </c>
      <c r="M169" s="254"/>
      <c r="N169" s="255" t="s">
        <v>1</v>
      </c>
      <c r="O169" s="214" t="s">
        <v>42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68"/>
      <c r="T169" s="216">
        <f>S169*H169</f>
        <v>0</v>
      </c>
      <c r="U169" s="216">
        <v>1.162E-2</v>
      </c>
      <c r="V169" s="216">
        <f>U169*H169</f>
        <v>9.2960000000000001E-2</v>
      </c>
      <c r="W169" s="216">
        <v>0</v>
      </c>
      <c r="X169" s="217">
        <f>W169*H169</f>
        <v>0</v>
      </c>
      <c r="Y169" s="32"/>
      <c r="Z169" s="32"/>
      <c r="AA169" s="32"/>
      <c r="AB169" s="32"/>
      <c r="AC169" s="32"/>
      <c r="AD169" s="32"/>
      <c r="AE169" s="32"/>
      <c r="AR169" s="218" t="s">
        <v>217</v>
      </c>
      <c r="AT169" s="218" t="s">
        <v>330</v>
      </c>
      <c r="AU169" s="218" t="s">
        <v>89</v>
      </c>
      <c r="AY169" s="16" t="s">
        <v>166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6" t="s">
        <v>87</v>
      </c>
      <c r="BK169" s="219">
        <f>ROUND(P169*H169,2)</f>
        <v>0</v>
      </c>
      <c r="BL169" s="16" t="s">
        <v>174</v>
      </c>
      <c r="BM169" s="218" t="s">
        <v>921</v>
      </c>
    </row>
    <row r="170" spans="1:65" s="2" customFormat="1" ht="11.25">
      <c r="A170" s="32"/>
      <c r="B170" s="33"/>
      <c r="C170" s="34"/>
      <c r="D170" s="220" t="s">
        <v>176</v>
      </c>
      <c r="E170" s="34"/>
      <c r="F170" s="221" t="s">
        <v>392</v>
      </c>
      <c r="G170" s="34"/>
      <c r="H170" s="34"/>
      <c r="I170" s="113"/>
      <c r="J170" s="113"/>
      <c r="K170" s="34"/>
      <c r="L170" s="34"/>
      <c r="M170" s="37"/>
      <c r="N170" s="222"/>
      <c r="O170" s="223"/>
      <c r="P170" s="68"/>
      <c r="Q170" s="68"/>
      <c r="R170" s="68"/>
      <c r="S170" s="68"/>
      <c r="T170" s="68"/>
      <c r="U170" s="68"/>
      <c r="V170" s="68"/>
      <c r="W170" s="68"/>
      <c r="X170" s="69"/>
      <c r="Y170" s="32"/>
      <c r="Z170" s="32"/>
      <c r="AA170" s="32"/>
      <c r="AB170" s="32"/>
      <c r="AC170" s="32"/>
      <c r="AD170" s="32"/>
      <c r="AE170" s="32"/>
      <c r="AT170" s="16" t="s">
        <v>176</v>
      </c>
      <c r="AU170" s="16" t="s">
        <v>89</v>
      </c>
    </row>
    <row r="171" spans="1:65" s="2" customFormat="1" ht="24" customHeight="1">
      <c r="A171" s="32"/>
      <c r="B171" s="33"/>
      <c r="C171" s="246" t="s">
        <v>291</v>
      </c>
      <c r="D171" s="246" t="s">
        <v>330</v>
      </c>
      <c r="E171" s="247" t="s">
        <v>395</v>
      </c>
      <c r="F171" s="248" t="s">
        <v>396</v>
      </c>
      <c r="G171" s="249" t="s">
        <v>193</v>
      </c>
      <c r="H171" s="250">
        <v>16</v>
      </c>
      <c r="I171" s="251"/>
      <c r="J171" s="252"/>
      <c r="K171" s="253">
        <f>ROUND(P171*H171,2)</f>
        <v>0</v>
      </c>
      <c r="L171" s="248" t="s">
        <v>173</v>
      </c>
      <c r="M171" s="254"/>
      <c r="N171" s="255" t="s">
        <v>1</v>
      </c>
      <c r="O171" s="214" t="s">
        <v>42</v>
      </c>
      <c r="P171" s="215">
        <f>I171+J171</f>
        <v>0</v>
      </c>
      <c r="Q171" s="215">
        <f>ROUND(I171*H171,2)</f>
        <v>0</v>
      </c>
      <c r="R171" s="215">
        <f>ROUND(J171*H171,2)</f>
        <v>0</v>
      </c>
      <c r="S171" s="68"/>
      <c r="T171" s="216">
        <f>S171*H171</f>
        <v>0</v>
      </c>
      <c r="U171" s="216">
        <v>5.2999999999999998E-4</v>
      </c>
      <c r="V171" s="216">
        <f>U171*H171</f>
        <v>8.4799999999999997E-3</v>
      </c>
      <c r="W171" s="216">
        <v>0</v>
      </c>
      <c r="X171" s="217">
        <f>W171*H171</f>
        <v>0</v>
      </c>
      <c r="Y171" s="32"/>
      <c r="Z171" s="32"/>
      <c r="AA171" s="32"/>
      <c r="AB171" s="32"/>
      <c r="AC171" s="32"/>
      <c r="AD171" s="32"/>
      <c r="AE171" s="32"/>
      <c r="AR171" s="218" t="s">
        <v>217</v>
      </c>
      <c r="AT171" s="218" t="s">
        <v>330</v>
      </c>
      <c r="AU171" s="218" t="s">
        <v>89</v>
      </c>
      <c r="AY171" s="16" t="s">
        <v>166</v>
      </c>
      <c r="BE171" s="219">
        <f>IF(O171="základní",K171,0)</f>
        <v>0</v>
      </c>
      <c r="BF171" s="219">
        <f>IF(O171="snížená",K171,0)</f>
        <v>0</v>
      </c>
      <c r="BG171" s="219">
        <f>IF(O171="zákl. přenesená",K171,0)</f>
        <v>0</v>
      </c>
      <c r="BH171" s="219">
        <f>IF(O171="sníž. přenesená",K171,0)</f>
        <v>0</v>
      </c>
      <c r="BI171" s="219">
        <f>IF(O171="nulová",K171,0)</f>
        <v>0</v>
      </c>
      <c r="BJ171" s="16" t="s">
        <v>87</v>
      </c>
      <c r="BK171" s="219">
        <f>ROUND(P171*H171,2)</f>
        <v>0</v>
      </c>
      <c r="BL171" s="16" t="s">
        <v>174</v>
      </c>
      <c r="BM171" s="218" t="s">
        <v>922</v>
      </c>
    </row>
    <row r="172" spans="1:65" s="2" customFormat="1" ht="11.25">
      <c r="A172" s="32"/>
      <c r="B172" s="33"/>
      <c r="C172" s="34"/>
      <c r="D172" s="220" t="s">
        <v>176</v>
      </c>
      <c r="E172" s="34"/>
      <c r="F172" s="221" t="s">
        <v>396</v>
      </c>
      <c r="G172" s="34"/>
      <c r="H172" s="34"/>
      <c r="I172" s="113"/>
      <c r="J172" s="113"/>
      <c r="K172" s="34"/>
      <c r="L172" s="34"/>
      <c r="M172" s="37"/>
      <c r="N172" s="222"/>
      <c r="O172" s="223"/>
      <c r="P172" s="68"/>
      <c r="Q172" s="68"/>
      <c r="R172" s="68"/>
      <c r="S172" s="68"/>
      <c r="T172" s="68"/>
      <c r="U172" s="68"/>
      <c r="V172" s="68"/>
      <c r="W172" s="68"/>
      <c r="X172" s="69"/>
      <c r="Y172" s="32"/>
      <c r="Z172" s="32"/>
      <c r="AA172" s="32"/>
      <c r="AB172" s="32"/>
      <c r="AC172" s="32"/>
      <c r="AD172" s="32"/>
      <c r="AE172" s="32"/>
      <c r="AT172" s="16" t="s">
        <v>176</v>
      </c>
      <c r="AU172" s="16" t="s">
        <v>89</v>
      </c>
    </row>
    <row r="173" spans="1:65" s="2" customFormat="1" ht="24" customHeight="1">
      <c r="A173" s="32"/>
      <c r="B173" s="33"/>
      <c r="C173" s="246" t="s">
        <v>296</v>
      </c>
      <c r="D173" s="246" t="s">
        <v>330</v>
      </c>
      <c r="E173" s="247" t="s">
        <v>399</v>
      </c>
      <c r="F173" s="248" t="s">
        <v>400</v>
      </c>
      <c r="G173" s="249" t="s">
        <v>193</v>
      </c>
      <c r="H173" s="250">
        <v>16</v>
      </c>
      <c r="I173" s="251"/>
      <c r="J173" s="252"/>
      <c r="K173" s="253">
        <f>ROUND(P173*H173,2)</f>
        <v>0</v>
      </c>
      <c r="L173" s="248" t="s">
        <v>173</v>
      </c>
      <c r="M173" s="254"/>
      <c r="N173" s="255" t="s">
        <v>1</v>
      </c>
      <c r="O173" s="214" t="s">
        <v>42</v>
      </c>
      <c r="P173" s="215">
        <f>I173+J173</f>
        <v>0</v>
      </c>
      <c r="Q173" s="215">
        <f>ROUND(I173*H173,2)</f>
        <v>0</v>
      </c>
      <c r="R173" s="215">
        <f>ROUND(J173*H173,2)</f>
        <v>0</v>
      </c>
      <c r="S173" s="68"/>
      <c r="T173" s="216">
        <f>S173*H173</f>
        <v>0</v>
      </c>
      <c r="U173" s="216">
        <v>1.2E-4</v>
      </c>
      <c r="V173" s="216">
        <f>U173*H173</f>
        <v>1.92E-3</v>
      </c>
      <c r="W173" s="216">
        <v>0</v>
      </c>
      <c r="X173" s="217">
        <f>W173*H173</f>
        <v>0</v>
      </c>
      <c r="Y173" s="32"/>
      <c r="Z173" s="32"/>
      <c r="AA173" s="32"/>
      <c r="AB173" s="32"/>
      <c r="AC173" s="32"/>
      <c r="AD173" s="32"/>
      <c r="AE173" s="32"/>
      <c r="AR173" s="218" t="s">
        <v>217</v>
      </c>
      <c r="AT173" s="218" t="s">
        <v>330</v>
      </c>
      <c r="AU173" s="218" t="s">
        <v>89</v>
      </c>
      <c r="AY173" s="16" t="s">
        <v>166</v>
      </c>
      <c r="BE173" s="219">
        <f>IF(O173="základní",K173,0)</f>
        <v>0</v>
      </c>
      <c r="BF173" s="219">
        <f>IF(O173="snížená",K173,0)</f>
        <v>0</v>
      </c>
      <c r="BG173" s="219">
        <f>IF(O173="zákl. přenesená",K173,0)</f>
        <v>0</v>
      </c>
      <c r="BH173" s="219">
        <f>IF(O173="sníž. přenesená",K173,0)</f>
        <v>0</v>
      </c>
      <c r="BI173" s="219">
        <f>IF(O173="nulová",K173,0)</f>
        <v>0</v>
      </c>
      <c r="BJ173" s="16" t="s">
        <v>87</v>
      </c>
      <c r="BK173" s="219">
        <f>ROUND(P173*H173,2)</f>
        <v>0</v>
      </c>
      <c r="BL173" s="16" t="s">
        <v>174</v>
      </c>
      <c r="BM173" s="218" t="s">
        <v>923</v>
      </c>
    </row>
    <row r="174" spans="1:65" s="2" customFormat="1" ht="11.25">
      <c r="A174" s="32"/>
      <c r="B174" s="33"/>
      <c r="C174" s="34"/>
      <c r="D174" s="220" t="s">
        <v>176</v>
      </c>
      <c r="E174" s="34"/>
      <c r="F174" s="221" t="s">
        <v>400</v>
      </c>
      <c r="G174" s="34"/>
      <c r="H174" s="34"/>
      <c r="I174" s="113"/>
      <c r="J174" s="113"/>
      <c r="K174" s="34"/>
      <c r="L174" s="34"/>
      <c r="M174" s="37"/>
      <c r="N174" s="222"/>
      <c r="O174" s="223"/>
      <c r="P174" s="68"/>
      <c r="Q174" s="68"/>
      <c r="R174" s="68"/>
      <c r="S174" s="68"/>
      <c r="T174" s="68"/>
      <c r="U174" s="68"/>
      <c r="V174" s="68"/>
      <c r="W174" s="68"/>
      <c r="X174" s="69"/>
      <c r="Y174" s="32"/>
      <c r="Z174" s="32"/>
      <c r="AA174" s="32"/>
      <c r="AB174" s="32"/>
      <c r="AC174" s="32"/>
      <c r="AD174" s="32"/>
      <c r="AE174" s="32"/>
      <c r="AT174" s="16" t="s">
        <v>176</v>
      </c>
      <c r="AU174" s="16" t="s">
        <v>89</v>
      </c>
    </row>
    <row r="175" spans="1:65" s="2" customFormat="1" ht="24" customHeight="1">
      <c r="A175" s="32"/>
      <c r="B175" s="33"/>
      <c r="C175" s="246" t="s">
        <v>302</v>
      </c>
      <c r="D175" s="246" t="s">
        <v>330</v>
      </c>
      <c r="E175" s="247" t="s">
        <v>362</v>
      </c>
      <c r="F175" s="248" t="s">
        <v>363</v>
      </c>
      <c r="G175" s="249" t="s">
        <v>193</v>
      </c>
      <c r="H175" s="250">
        <v>16</v>
      </c>
      <c r="I175" s="251"/>
      <c r="J175" s="252"/>
      <c r="K175" s="253">
        <f>ROUND(P175*H175,2)</f>
        <v>0</v>
      </c>
      <c r="L175" s="248" t="s">
        <v>173</v>
      </c>
      <c r="M175" s="254"/>
      <c r="N175" s="255" t="s">
        <v>1</v>
      </c>
      <c r="O175" s="214" t="s">
        <v>42</v>
      </c>
      <c r="P175" s="215">
        <f>I175+J175</f>
        <v>0</v>
      </c>
      <c r="Q175" s="215">
        <f>ROUND(I175*H175,2)</f>
        <v>0</v>
      </c>
      <c r="R175" s="215">
        <f>ROUND(J175*H175,2)</f>
        <v>0</v>
      </c>
      <c r="S175" s="68"/>
      <c r="T175" s="216">
        <f>S175*H175</f>
        <v>0</v>
      </c>
      <c r="U175" s="216">
        <v>9.0000000000000006E-5</v>
      </c>
      <c r="V175" s="216">
        <f>U175*H175</f>
        <v>1.4400000000000001E-3</v>
      </c>
      <c r="W175" s="216">
        <v>0</v>
      </c>
      <c r="X175" s="217">
        <f>W175*H175</f>
        <v>0</v>
      </c>
      <c r="Y175" s="32"/>
      <c r="Z175" s="32"/>
      <c r="AA175" s="32"/>
      <c r="AB175" s="32"/>
      <c r="AC175" s="32"/>
      <c r="AD175" s="32"/>
      <c r="AE175" s="32"/>
      <c r="AR175" s="218" t="s">
        <v>217</v>
      </c>
      <c r="AT175" s="218" t="s">
        <v>330</v>
      </c>
      <c r="AU175" s="218" t="s">
        <v>89</v>
      </c>
      <c r="AY175" s="16" t="s">
        <v>166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6" t="s">
        <v>87</v>
      </c>
      <c r="BK175" s="219">
        <f>ROUND(P175*H175,2)</f>
        <v>0</v>
      </c>
      <c r="BL175" s="16" t="s">
        <v>174</v>
      </c>
      <c r="BM175" s="218" t="s">
        <v>924</v>
      </c>
    </row>
    <row r="176" spans="1:65" s="2" customFormat="1" ht="11.25">
      <c r="A176" s="32"/>
      <c r="B176" s="33"/>
      <c r="C176" s="34"/>
      <c r="D176" s="220" t="s">
        <v>176</v>
      </c>
      <c r="E176" s="34"/>
      <c r="F176" s="221" t="s">
        <v>363</v>
      </c>
      <c r="G176" s="34"/>
      <c r="H176" s="34"/>
      <c r="I176" s="113"/>
      <c r="J176" s="113"/>
      <c r="K176" s="34"/>
      <c r="L176" s="34"/>
      <c r="M176" s="37"/>
      <c r="N176" s="222"/>
      <c r="O176" s="223"/>
      <c r="P176" s="68"/>
      <c r="Q176" s="68"/>
      <c r="R176" s="68"/>
      <c r="S176" s="68"/>
      <c r="T176" s="68"/>
      <c r="U176" s="68"/>
      <c r="V176" s="68"/>
      <c r="W176" s="68"/>
      <c r="X176" s="69"/>
      <c r="Y176" s="32"/>
      <c r="Z176" s="32"/>
      <c r="AA176" s="32"/>
      <c r="AB176" s="32"/>
      <c r="AC176" s="32"/>
      <c r="AD176" s="32"/>
      <c r="AE176" s="32"/>
      <c r="AT176" s="16" t="s">
        <v>176</v>
      </c>
      <c r="AU176" s="16" t="s">
        <v>89</v>
      </c>
    </row>
    <row r="177" spans="1:65" s="2" customFormat="1" ht="24" customHeight="1">
      <c r="A177" s="32"/>
      <c r="B177" s="33"/>
      <c r="C177" s="246" t="s">
        <v>308</v>
      </c>
      <c r="D177" s="246" t="s">
        <v>330</v>
      </c>
      <c r="E177" s="247" t="s">
        <v>675</v>
      </c>
      <c r="F177" s="248" t="s">
        <v>676</v>
      </c>
      <c r="G177" s="249" t="s">
        <v>198</v>
      </c>
      <c r="H177" s="250">
        <v>5.6</v>
      </c>
      <c r="I177" s="251"/>
      <c r="J177" s="252"/>
      <c r="K177" s="253">
        <f>ROUND(P177*H177,2)</f>
        <v>0</v>
      </c>
      <c r="L177" s="248" t="s">
        <v>173</v>
      </c>
      <c r="M177" s="254"/>
      <c r="N177" s="255" t="s">
        <v>1</v>
      </c>
      <c r="O177" s="214" t="s">
        <v>42</v>
      </c>
      <c r="P177" s="215">
        <f>I177+J177</f>
        <v>0</v>
      </c>
      <c r="Q177" s="215">
        <f>ROUND(I177*H177,2)</f>
        <v>0</v>
      </c>
      <c r="R177" s="215">
        <f>ROUND(J177*H177,2)</f>
        <v>0</v>
      </c>
      <c r="S177" s="68"/>
      <c r="T177" s="216">
        <f>S177*H177</f>
        <v>0</v>
      </c>
      <c r="U177" s="216">
        <v>1</v>
      </c>
      <c r="V177" s="216">
        <f>U177*H177</f>
        <v>5.6</v>
      </c>
      <c r="W177" s="216">
        <v>0</v>
      </c>
      <c r="X177" s="217">
        <f>W177*H177</f>
        <v>0</v>
      </c>
      <c r="Y177" s="32"/>
      <c r="Z177" s="32"/>
      <c r="AA177" s="32"/>
      <c r="AB177" s="32"/>
      <c r="AC177" s="32"/>
      <c r="AD177" s="32"/>
      <c r="AE177" s="32"/>
      <c r="AR177" s="218" t="s">
        <v>217</v>
      </c>
      <c r="AT177" s="218" t="s">
        <v>330</v>
      </c>
      <c r="AU177" s="218" t="s">
        <v>89</v>
      </c>
      <c r="AY177" s="16" t="s">
        <v>166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6" t="s">
        <v>87</v>
      </c>
      <c r="BK177" s="219">
        <f>ROUND(P177*H177,2)</f>
        <v>0</v>
      </c>
      <c r="BL177" s="16" t="s">
        <v>174</v>
      </c>
      <c r="BM177" s="218" t="s">
        <v>925</v>
      </c>
    </row>
    <row r="178" spans="1:65" s="2" customFormat="1" ht="11.25">
      <c r="A178" s="32"/>
      <c r="B178" s="33"/>
      <c r="C178" s="34"/>
      <c r="D178" s="220" t="s">
        <v>176</v>
      </c>
      <c r="E178" s="34"/>
      <c r="F178" s="221" t="s">
        <v>676</v>
      </c>
      <c r="G178" s="34"/>
      <c r="H178" s="34"/>
      <c r="I178" s="113"/>
      <c r="J178" s="113"/>
      <c r="K178" s="34"/>
      <c r="L178" s="34"/>
      <c r="M178" s="37"/>
      <c r="N178" s="222"/>
      <c r="O178" s="223"/>
      <c r="P178" s="68"/>
      <c r="Q178" s="68"/>
      <c r="R178" s="68"/>
      <c r="S178" s="68"/>
      <c r="T178" s="68"/>
      <c r="U178" s="68"/>
      <c r="V178" s="68"/>
      <c r="W178" s="68"/>
      <c r="X178" s="69"/>
      <c r="Y178" s="32"/>
      <c r="Z178" s="32"/>
      <c r="AA178" s="32"/>
      <c r="AB178" s="32"/>
      <c r="AC178" s="32"/>
      <c r="AD178" s="32"/>
      <c r="AE178" s="32"/>
      <c r="AT178" s="16" t="s">
        <v>176</v>
      </c>
      <c r="AU178" s="16" t="s">
        <v>89</v>
      </c>
    </row>
    <row r="179" spans="1:65" s="2" customFormat="1" ht="24" customHeight="1">
      <c r="A179" s="32"/>
      <c r="B179" s="33"/>
      <c r="C179" s="246" t="s">
        <v>314</v>
      </c>
      <c r="D179" s="246" t="s">
        <v>330</v>
      </c>
      <c r="E179" s="247" t="s">
        <v>678</v>
      </c>
      <c r="F179" s="248" t="s">
        <v>679</v>
      </c>
      <c r="G179" s="249" t="s">
        <v>198</v>
      </c>
      <c r="H179" s="250">
        <v>5.6</v>
      </c>
      <c r="I179" s="251"/>
      <c r="J179" s="252"/>
      <c r="K179" s="253">
        <f>ROUND(P179*H179,2)</f>
        <v>0</v>
      </c>
      <c r="L179" s="248" t="s">
        <v>173</v>
      </c>
      <c r="M179" s="254"/>
      <c r="N179" s="255" t="s">
        <v>1</v>
      </c>
      <c r="O179" s="214" t="s">
        <v>42</v>
      </c>
      <c r="P179" s="215">
        <f>I179+J179</f>
        <v>0</v>
      </c>
      <c r="Q179" s="215">
        <f>ROUND(I179*H179,2)</f>
        <v>0</v>
      </c>
      <c r="R179" s="215">
        <f>ROUND(J179*H179,2)</f>
        <v>0</v>
      </c>
      <c r="S179" s="68"/>
      <c r="T179" s="216">
        <f>S179*H179</f>
        <v>0</v>
      </c>
      <c r="U179" s="216">
        <v>1</v>
      </c>
      <c r="V179" s="216">
        <f>U179*H179</f>
        <v>5.6</v>
      </c>
      <c r="W179" s="216">
        <v>0</v>
      </c>
      <c r="X179" s="217">
        <f>W179*H179</f>
        <v>0</v>
      </c>
      <c r="Y179" s="32"/>
      <c r="Z179" s="32"/>
      <c r="AA179" s="32"/>
      <c r="AB179" s="32"/>
      <c r="AC179" s="32"/>
      <c r="AD179" s="32"/>
      <c r="AE179" s="32"/>
      <c r="AR179" s="218" t="s">
        <v>217</v>
      </c>
      <c r="AT179" s="218" t="s">
        <v>330</v>
      </c>
      <c r="AU179" s="218" t="s">
        <v>89</v>
      </c>
      <c r="AY179" s="16" t="s">
        <v>166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6" t="s">
        <v>87</v>
      </c>
      <c r="BK179" s="219">
        <f>ROUND(P179*H179,2)</f>
        <v>0</v>
      </c>
      <c r="BL179" s="16" t="s">
        <v>174</v>
      </c>
      <c r="BM179" s="218" t="s">
        <v>926</v>
      </c>
    </row>
    <row r="180" spans="1:65" s="2" customFormat="1" ht="11.25">
      <c r="A180" s="32"/>
      <c r="B180" s="33"/>
      <c r="C180" s="34"/>
      <c r="D180" s="220" t="s">
        <v>176</v>
      </c>
      <c r="E180" s="34"/>
      <c r="F180" s="221" t="s">
        <v>679</v>
      </c>
      <c r="G180" s="34"/>
      <c r="H180" s="34"/>
      <c r="I180" s="113"/>
      <c r="J180" s="113"/>
      <c r="K180" s="34"/>
      <c r="L180" s="34"/>
      <c r="M180" s="37"/>
      <c r="N180" s="222"/>
      <c r="O180" s="223"/>
      <c r="P180" s="68"/>
      <c r="Q180" s="68"/>
      <c r="R180" s="68"/>
      <c r="S180" s="68"/>
      <c r="T180" s="68"/>
      <c r="U180" s="68"/>
      <c r="V180" s="68"/>
      <c r="W180" s="68"/>
      <c r="X180" s="69"/>
      <c r="Y180" s="32"/>
      <c r="Z180" s="32"/>
      <c r="AA180" s="32"/>
      <c r="AB180" s="32"/>
      <c r="AC180" s="32"/>
      <c r="AD180" s="32"/>
      <c r="AE180" s="32"/>
      <c r="AT180" s="16" t="s">
        <v>176</v>
      </c>
      <c r="AU180" s="16" t="s">
        <v>89</v>
      </c>
    </row>
    <row r="181" spans="1:65" s="2" customFormat="1" ht="24" customHeight="1">
      <c r="A181" s="32"/>
      <c r="B181" s="33"/>
      <c r="C181" s="246" t="s">
        <v>319</v>
      </c>
      <c r="D181" s="246" t="s">
        <v>330</v>
      </c>
      <c r="E181" s="247" t="s">
        <v>681</v>
      </c>
      <c r="F181" s="248" t="s">
        <v>682</v>
      </c>
      <c r="G181" s="249" t="s">
        <v>198</v>
      </c>
      <c r="H181" s="250">
        <v>5.96</v>
      </c>
      <c r="I181" s="251"/>
      <c r="J181" s="252"/>
      <c r="K181" s="253">
        <f>ROUND(P181*H181,2)</f>
        <v>0</v>
      </c>
      <c r="L181" s="248" t="s">
        <v>173</v>
      </c>
      <c r="M181" s="254"/>
      <c r="N181" s="255" t="s">
        <v>1</v>
      </c>
      <c r="O181" s="214" t="s">
        <v>42</v>
      </c>
      <c r="P181" s="215">
        <f>I181+J181</f>
        <v>0</v>
      </c>
      <c r="Q181" s="215">
        <f>ROUND(I181*H181,2)</f>
        <v>0</v>
      </c>
      <c r="R181" s="215">
        <f>ROUND(J181*H181,2)</f>
        <v>0</v>
      </c>
      <c r="S181" s="68"/>
      <c r="T181" s="216">
        <f>S181*H181</f>
        <v>0</v>
      </c>
      <c r="U181" s="216">
        <v>1</v>
      </c>
      <c r="V181" s="216">
        <f>U181*H181</f>
        <v>5.96</v>
      </c>
      <c r="W181" s="216">
        <v>0</v>
      </c>
      <c r="X181" s="217">
        <f>W181*H181</f>
        <v>0</v>
      </c>
      <c r="Y181" s="32"/>
      <c r="Z181" s="32"/>
      <c r="AA181" s="32"/>
      <c r="AB181" s="32"/>
      <c r="AC181" s="32"/>
      <c r="AD181" s="32"/>
      <c r="AE181" s="32"/>
      <c r="AR181" s="218" t="s">
        <v>217</v>
      </c>
      <c r="AT181" s="218" t="s">
        <v>330</v>
      </c>
      <c r="AU181" s="218" t="s">
        <v>89</v>
      </c>
      <c r="AY181" s="16" t="s">
        <v>166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6" t="s">
        <v>87</v>
      </c>
      <c r="BK181" s="219">
        <f>ROUND(P181*H181,2)</f>
        <v>0</v>
      </c>
      <c r="BL181" s="16" t="s">
        <v>174</v>
      </c>
      <c r="BM181" s="218" t="s">
        <v>927</v>
      </c>
    </row>
    <row r="182" spans="1:65" s="2" customFormat="1" ht="11.25">
      <c r="A182" s="32"/>
      <c r="B182" s="33"/>
      <c r="C182" s="34"/>
      <c r="D182" s="220" t="s">
        <v>176</v>
      </c>
      <c r="E182" s="34"/>
      <c r="F182" s="221" t="s">
        <v>682</v>
      </c>
      <c r="G182" s="34"/>
      <c r="H182" s="34"/>
      <c r="I182" s="113"/>
      <c r="J182" s="113"/>
      <c r="K182" s="34"/>
      <c r="L182" s="34"/>
      <c r="M182" s="37"/>
      <c r="N182" s="222"/>
      <c r="O182" s="223"/>
      <c r="P182" s="68"/>
      <c r="Q182" s="68"/>
      <c r="R182" s="68"/>
      <c r="S182" s="68"/>
      <c r="T182" s="68"/>
      <c r="U182" s="68"/>
      <c r="V182" s="68"/>
      <c r="W182" s="68"/>
      <c r="X182" s="69"/>
      <c r="Y182" s="32"/>
      <c r="Z182" s="32"/>
      <c r="AA182" s="32"/>
      <c r="AB182" s="32"/>
      <c r="AC182" s="32"/>
      <c r="AD182" s="32"/>
      <c r="AE182" s="32"/>
      <c r="AT182" s="16" t="s">
        <v>176</v>
      </c>
      <c r="AU182" s="16" t="s">
        <v>89</v>
      </c>
    </row>
    <row r="183" spans="1:65" s="2" customFormat="1" ht="24" customHeight="1">
      <c r="A183" s="32"/>
      <c r="B183" s="33"/>
      <c r="C183" s="246" t="s">
        <v>324</v>
      </c>
      <c r="D183" s="246" t="s">
        <v>330</v>
      </c>
      <c r="E183" s="247" t="s">
        <v>684</v>
      </c>
      <c r="F183" s="248" t="s">
        <v>685</v>
      </c>
      <c r="G183" s="249" t="s">
        <v>172</v>
      </c>
      <c r="H183" s="250">
        <v>10</v>
      </c>
      <c r="I183" s="251"/>
      <c r="J183" s="252"/>
      <c r="K183" s="253">
        <f>ROUND(P183*H183,2)</f>
        <v>0</v>
      </c>
      <c r="L183" s="248" t="s">
        <v>173</v>
      </c>
      <c r="M183" s="254"/>
      <c r="N183" s="255" t="s">
        <v>1</v>
      </c>
      <c r="O183" s="214" t="s">
        <v>42</v>
      </c>
      <c r="P183" s="215">
        <f>I183+J183</f>
        <v>0</v>
      </c>
      <c r="Q183" s="215">
        <f>ROUND(I183*H183,2)</f>
        <v>0</v>
      </c>
      <c r="R183" s="215">
        <f>ROUND(J183*H183,2)</f>
        <v>0</v>
      </c>
      <c r="S183" s="68"/>
      <c r="T183" s="216">
        <f>S183*H183</f>
        <v>0</v>
      </c>
      <c r="U183" s="216">
        <v>0</v>
      </c>
      <c r="V183" s="216">
        <f>U183*H183</f>
        <v>0</v>
      </c>
      <c r="W183" s="216">
        <v>0</v>
      </c>
      <c r="X183" s="217">
        <f>W183*H183</f>
        <v>0</v>
      </c>
      <c r="Y183" s="32"/>
      <c r="Z183" s="32"/>
      <c r="AA183" s="32"/>
      <c r="AB183" s="32"/>
      <c r="AC183" s="32"/>
      <c r="AD183" s="32"/>
      <c r="AE183" s="32"/>
      <c r="AR183" s="218" t="s">
        <v>217</v>
      </c>
      <c r="AT183" s="218" t="s">
        <v>330</v>
      </c>
      <c r="AU183" s="218" t="s">
        <v>89</v>
      </c>
      <c r="AY183" s="16" t="s">
        <v>166</v>
      </c>
      <c r="BE183" s="219">
        <f>IF(O183="základní",K183,0)</f>
        <v>0</v>
      </c>
      <c r="BF183" s="219">
        <f>IF(O183="snížená",K183,0)</f>
        <v>0</v>
      </c>
      <c r="BG183" s="219">
        <f>IF(O183="zákl. přenesená",K183,0)</f>
        <v>0</v>
      </c>
      <c r="BH183" s="219">
        <f>IF(O183="sníž. přenesená",K183,0)</f>
        <v>0</v>
      </c>
      <c r="BI183" s="219">
        <f>IF(O183="nulová",K183,0)</f>
        <v>0</v>
      </c>
      <c r="BJ183" s="16" t="s">
        <v>87</v>
      </c>
      <c r="BK183" s="219">
        <f>ROUND(P183*H183,2)</f>
        <v>0</v>
      </c>
      <c r="BL183" s="16" t="s">
        <v>174</v>
      </c>
      <c r="BM183" s="218" t="s">
        <v>928</v>
      </c>
    </row>
    <row r="184" spans="1:65" s="2" customFormat="1" ht="11.25">
      <c r="A184" s="32"/>
      <c r="B184" s="33"/>
      <c r="C184" s="34"/>
      <c r="D184" s="220" t="s">
        <v>176</v>
      </c>
      <c r="E184" s="34"/>
      <c r="F184" s="221" t="s">
        <v>685</v>
      </c>
      <c r="G184" s="34"/>
      <c r="H184" s="34"/>
      <c r="I184" s="113"/>
      <c r="J184" s="113"/>
      <c r="K184" s="34"/>
      <c r="L184" s="34"/>
      <c r="M184" s="37"/>
      <c r="N184" s="222"/>
      <c r="O184" s="223"/>
      <c r="P184" s="68"/>
      <c r="Q184" s="68"/>
      <c r="R184" s="68"/>
      <c r="S184" s="68"/>
      <c r="T184" s="68"/>
      <c r="U184" s="68"/>
      <c r="V184" s="68"/>
      <c r="W184" s="68"/>
      <c r="X184" s="69"/>
      <c r="Y184" s="32"/>
      <c r="Z184" s="32"/>
      <c r="AA184" s="32"/>
      <c r="AB184" s="32"/>
      <c r="AC184" s="32"/>
      <c r="AD184" s="32"/>
      <c r="AE184" s="32"/>
      <c r="AT184" s="16" t="s">
        <v>176</v>
      </c>
      <c r="AU184" s="16" t="s">
        <v>89</v>
      </c>
    </row>
    <row r="185" spans="1:65" s="2" customFormat="1" ht="24" customHeight="1">
      <c r="A185" s="32"/>
      <c r="B185" s="33"/>
      <c r="C185" s="246" t="s">
        <v>329</v>
      </c>
      <c r="D185" s="246" t="s">
        <v>330</v>
      </c>
      <c r="E185" s="247" t="s">
        <v>687</v>
      </c>
      <c r="F185" s="248" t="s">
        <v>688</v>
      </c>
      <c r="G185" s="249" t="s">
        <v>193</v>
      </c>
      <c r="H185" s="250">
        <v>1</v>
      </c>
      <c r="I185" s="251"/>
      <c r="J185" s="252"/>
      <c r="K185" s="253">
        <f>ROUND(P185*H185,2)</f>
        <v>0</v>
      </c>
      <c r="L185" s="248" t="s">
        <v>173</v>
      </c>
      <c r="M185" s="254"/>
      <c r="N185" s="255" t="s">
        <v>1</v>
      </c>
      <c r="O185" s="214" t="s">
        <v>42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68"/>
      <c r="T185" s="216">
        <f>S185*H185</f>
        <v>0</v>
      </c>
      <c r="U185" s="216">
        <v>1.08</v>
      </c>
      <c r="V185" s="216">
        <f>U185*H185</f>
        <v>1.08</v>
      </c>
      <c r="W185" s="216">
        <v>0</v>
      </c>
      <c r="X185" s="217">
        <f>W185*H185</f>
        <v>0</v>
      </c>
      <c r="Y185" s="32"/>
      <c r="Z185" s="32"/>
      <c r="AA185" s="32"/>
      <c r="AB185" s="32"/>
      <c r="AC185" s="32"/>
      <c r="AD185" s="32"/>
      <c r="AE185" s="32"/>
      <c r="AR185" s="218" t="s">
        <v>217</v>
      </c>
      <c r="AT185" s="218" t="s">
        <v>330</v>
      </c>
      <c r="AU185" s="218" t="s">
        <v>89</v>
      </c>
      <c r="AY185" s="16" t="s">
        <v>166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6" t="s">
        <v>87</v>
      </c>
      <c r="BK185" s="219">
        <f>ROUND(P185*H185,2)</f>
        <v>0</v>
      </c>
      <c r="BL185" s="16" t="s">
        <v>174</v>
      </c>
      <c r="BM185" s="218" t="s">
        <v>929</v>
      </c>
    </row>
    <row r="186" spans="1:65" s="2" customFormat="1" ht="11.25">
      <c r="A186" s="32"/>
      <c r="B186" s="33"/>
      <c r="C186" s="34"/>
      <c r="D186" s="220" t="s">
        <v>176</v>
      </c>
      <c r="E186" s="34"/>
      <c r="F186" s="221" t="s">
        <v>688</v>
      </c>
      <c r="G186" s="34"/>
      <c r="H186" s="34"/>
      <c r="I186" s="113"/>
      <c r="J186" s="113"/>
      <c r="K186" s="34"/>
      <c r="L186" s="34"/>
      <c r="M186" s="37"/>
      <c r="N186" s="222"/>
      <c r="O186" s="223"/>
      <c r="P186" s="68"/>
      <c r="Q186" s="68"/>
      <c r="R186" s="68"/>
      <c r="S186" s="68"/>
      <c r="T186" s="68"/>
      <c r="U186" s="68"/>
      <c r="V186" s="68"/>
      <c r="W186" s="68"/>
      <c r="X186" s="69"/>
      <c r="Y186" s="32"/>
      <c r="Z186" s="32"/>
      <c r="AA186" s="32"/>
      <c r="AB186" s="32"/>
      <c r="AC186" s="32"/>
      <c r="AD186" s="32"/>
      <c r="AE186" s="32"/>
      <c r="AT186" s="16" t="s">
        <v>176</v>
      </c>
      <c r="AU186" s="16" t="s">
        <v>89</v>
      </c>
    </row>
    <row r="187" spans="1:65" s="12" customFormat="1" ht="25.9" customHeight="1">
      <c r="B187" s="189"/>
      <c r="C187" s="190"/>
      <c r="D187" s="191" t="s">
        <v>78</v>
      </c>
      <c r="E187" s="192" t="s">
        <v>457</v>
      </c>
      <c r="F187" s="192" t="s">
        <v>458</v>
      </c>
      <c r="G187" s="190"/>
      <c r="H187" s="190"/>
      <c r="I187" s="193"/>
      <c r="J187" s="193"/>
      <c r="K187" s="194">
        <f>BK187</f>
        <v>0</v>
      </c>
      <c r="L187" s="190"/>
      <c r="M187" s="195"/>
      <c r="N187" s="196"/>
      <c r="O187" s="197"/>
      <c r="P187" s="197"/>
      <c r="Q187" s="198">
        <f>SUM(Q188:Q212)</f>
        <v>0</v>
      </c>
      <c r="R187" s="198">
        <f>SUM(R188:R212)</f>
        <v>0</v>
      </c>
      <c r="S187" s="197"/>
      <c r="T187" s="199">
        <f>SUM(T188:T212)</f>
        <v>0</v>
      </c>
      <c r="U187" s="197"/>
      <c r="V187" s="199">
        <f>SUM(V188:V212)</f>
        <v>0</v>
      </c>
      <c r="W187" s="197"/>
      <c r="X187" s="200">
        <f>SUM(X188:X212)</f>
        <v>0</v>
      </c>
      <c r="AR187" s="201" t="s">
        <v>174</v>
      </c>
      <c r="AT187" s="202" t="s">
        <v>78</v>
      </c>
      <c r="AU187" s="202" t="s">
        <v>79</v>
      </c>
      <c r="AY187" s="201" t="s">
        <v>166</v>
      </c>
      <c r="BK187" s="203">
        <f>SUM(BK188:BK212)</f>
        <v>0</v>
      </c>
    </row>
    <row r="188" spans="1:65" s="2" customFormat="1" ht="24" customHeight="1">
      <c r="A188" s="32"/>
      <c r="B188" s="33"/>
      <c r="C188" s="206" t="s">
        <v>335</v>
      </c>
      <c r="D188" s="206" t="s">
        <v>169</v>
      </c>
      <c r="E188" s="207" t="s">
        <v>478</v>
      </c>
      <c r="F188" s="208" t="s">
        <v>479</v>
      </c>
      <c r="G188" s="209" t="s">
        <v>198</v>
      </c>
      <c r="H188" s="210">
        <v>1.2E-2</v>
      </c>
      <c r="I188" s="211"/>
      <c r="J188" s="211"/>
      <c r="K188" s="212">
        <f>ROUND(P188*H188,2)</f>
        <v>0</v>
      </c>
      <c r="L188" s="208" t="s">
        <v>173</v>
      </c>
      <c r="M188" s="37"/>
      <c r="N188" s="213" t="s">
        <v>1</v>
      </c>
      <c r="O188" s="214" t="s">
        <v>42</v>
      </c>
      <c r="P188" s="215">
        <f>I188+J188</f>
        <v>0</v>
      </c>
      <c r="Q188" s="215">
        <f>ROUND(I188*H188,2)</f>
        <v>0</v>
      </c>
      <c r="R188" s="215">
        <f>ROUND(J188*H188,2)</f>
        <v>0</v>
      </c>
      <c r="S188" s="68"/>
      <c r="T188" s="216">
        <f>S188*H188</f>
        <v>0</v>
      </c>
      <c r="U188" s="216">
        <v>0</v>
      </c>
      <c r="V188" s="216">
        <f>U188*H188</f>
        <v>0</v>
      </c>
      <c r="W188" s="216">
        <v>0</v>
      </c>
      <c r="X188" s="217">
        <f>W188*H188</f>
        <v>0</v>
      </c>
      <c r="Y188" s="32"/>
      <c r="Z188" s="32"/>
      <c r="AA188" s="32"/>
      <c r="AB188" s="32"/>
      <c r="AC188" s="32"/>
      <c r="AD188" s="32"/>
      <c r="AE188" s="32"/>
      <c r="AR188" s="218" t="s">
        <v>462</v>
      </c>
      <c r="AT188" s="218" t="s">
        <v>169</v>
      </c>
      <c r="AU188" s="218" t="s">
        <v>87</v>
      </c>
      <c r="AY188" s="16" t="s">
        <v>166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6" t="s">
        <v>87</v>
      </c>
      <c r="BK188" s="219">
        <f>ROUND(P188*H188,2)</f>
        <v>0</v>
      </c>
      <c r="BL188" s="16" t="s">
        <v>462</v>
      </c>
      <c r="BM188" s="218" t="s">
        <v>930</v>
      </c>
    </row>
    <row r="189" spans="1:65" s="2" customFormat="1" ht="48.75">
      <c r="A189" s="32"/>
      <c r="B189" s="33"/>
      <c r="C189" s="34"/>
      <c r="D189" s="220" t="s">
        <v>176</v>
      </c>
      <c r="E189" s="34"/>
      <c r="F189" s="221" t="s">
        <v>481</v>
      </c>
      <c r="G189" s="34"/>
      <c r="H189" s="34"/>
      <c r="I189" s="113"/>
      <c r="J189" s="113"/>
      <c r="K189" s="34"/>
      <c r="L189" s="34"/>
      <c r="M189" s="37"/>
      <c r="N189" s="222"/>
      <c r="O189" s="223"/>
      <c r="P189" s="68"/>
      <c r="Q189" s="68"/>
      <c r="R189" s="68"/>
      <c r="S189" s="68"/>
      <c r="T189" s="68"/>
      <c r="U189" s="68"/>
      <c r="V189" s="68"/>
      <c r="W189" s="68"/>
      <c r="X189" s="69"/>
      <c r="Y189" s="32"/>
      <c r="Z189" s="32"/>
      <c r="AA189" s="32"/>
      <c r="AB189" s="32"/>
      <c r="AC189" s="32"/>
      <c r="AD189" s="32"/>
      <c r="AE189" s="32"/>
      <c r="AT189" s="16" t="s">
        <v>176</v>
      </c>
      <c r="AU189" s="16" t="s">
        <v>87</v>
      </c>
    </row>
    <row r="190" spans="1:65" s="2" customFormat="1" ht="24" customHeight="1">
      <c r="A190" s="32"/>
      <c r="B190" s="33"/>
      <c r="C190" s="206" t="s">
        <v>340</v>
      </c>
      <c r="D190" s="206" t="s">
        <v>169</v>
      </c>
      <c r="E190" s="207" t="s">
        <v>599</v>
      </c>
      <c r="F190" s="208" t="s">
        <v>600</v>
      </c>
      <c r="G190" s="209" t="s">
        <v>198</v>
      </c>
      <c r="H190" s="210">
        <v>38.5</v>
      </c>
      <c r="I190" s="211"/>
      <c r="J190" s="211"/>
      <c r="K190" s="212">
        <f>ROUND(P190*H190,2)</f>
        <v>0</v>
      </c>
      <c r="L190" s="208" t="s">
        <v>173</v>
      </c>
      <c r="M190" s="37"/>
      <c r="N190" s="213" t="s">
        <v>1</v>
      </c>
      <c r="O190" s="214" t="s">
        <v>42</v>
      </c>
      <c r="P190" s="215">
        <f>I190+J190</f>
        <v>0</v>
      </c>
      <c r="Q190" s="215">
        <f>ROUND(I190*H190,2)</f>
        <v>0</v>
      </c>
      <c r="R190" s="215">
        <f>ROUND(J190*H190,2)</f>
        <v>0</v>
      </c>
      <c r="S190" s="68"/>
      <c r="T190" s="216">
        <f>S190*H190</f>
        <v>0</v>
      </c>
      <c r="U190" s="216">
        <v>0</v>
      </c>
      <c r="V190" s="216">
        <f>U190*H190</f>
        <v>0</v>
      </c>
      <c r="W190" s="216">
        <v>0</v>
      </c>
      <c r="X190" s="217">
        <f>W190*H190</f>
        <v>0</v>
      </c>
      <c r="Y190" s="32"/>
      <c r="Z190" s="32"/>
      <c r="AA190" s="32"/>
      <c r="AB190" s="32"/>
      <c r="AC190" s="32"/>
      <c r="AD190" s="32"/>
      <c r="AE190" s="32"/>
      <c r="AR190" s="218" t="s">
        <v>462</v>
      </c>
      <c r="AT190" s="218" t="s">
        <v>169</v>
      </c>
      <c r="AU190" s="218" t="s">
        <v>87</v>
      </c>
      <c r="AY190" s="16" t="s">
        <v>166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6" t="s">
        <v>87</v>
      </c>
      <c r="BK190" s="219">
        <f>ROUND(P190*H190,2)</f>
        <v>0</v>
      </c>
      <c r="BL190" s="16" t="s">
        <v>462</v>
      </c>
      <c r="BM190" s="218" t="s">
        <v>931</v>
      </c>
    </row>
    <row r="191" spans="1:65" s="2" customFormat="1" ht="58.5">
      <c r="A191" s="32"/>
      <c r="B191" s="33"/>
      <c r="C191" s="34"/>
      <c r="D191" s="220" t="s">
        <v>176</v>
      </c>
      <c r="E191" s="34"/>
      <c r="F191" s="221" t="s">
        <v>602</v>
      </c>
      <c r="G191" s="34"/>
      <c r="H191" s="34"/>
      <c r="I191" s="113"/>
      <c r="J191" s="113"/>
      <c r="K191" s="34"/>
      <c r="L191" s="34"/>
      <c r="M191" s="37"/>
      <c r="N191" s="222"/>
      <c r="O191" s="223"/>
      <c r="P191" s="68"/>
      <c r="Q191" s="68"/>
      <c r="R191" s="68"/>
      <c r="S191" s="68"/>
      <c r="T191" s="68"/>
      <c r="U191" s="68"/>
      <c r="V191" s="68"/>
      <c r="W191" s="68"/>
      <c r="X191" s="69"/>
      <c r="Y191" s="32"/>
      <c r="Z191" s="32"/>
      <c r="AA191" s="32"/>
      <c r="AB191" s="32"/>
      <c r="AC191" s="32"/>
      <c r="AD191" s="32"/>
      <c r="AE191" s="32"/>
      <c r="AT191" s="16" t="s">
        <v>176</v>
      </c>
      <c r="AU191" s="16" t="s">
        <v>87</v>
      </c>
    </row>
    <row r="192" spans="1:65" s="13" customFormat="1" ht="11.25">
      <c r="B192" s="224"/>
      <c r="C192" s="225"/>
      <c r="D192" s="220" t="s">
        <v>178</v>
      </c>
      <c r="E192" s="226" t="s">
        <v>1</v>
      </c>
      <c r="F192" s="227" t="s">
        <v>739</v>
      </c>
      <c r="G192" s="225"/>
      <c r="H192" s="228">
        <v>22.5</v>
      </c>
      <c r="I192" s="229"/>
      <c r="J192" s="229"/>
      <c r="K192" s="225"/>
      <c r="L192" s="225"/>
      <c r="M192" s="230"/>
      <c r="N192" s="231"/>
      <c r="O192" s="232"/>
      <c r="P192" s="232"/>
      <c r="Q192" s="232"/>
      <c r="R192" s="232"/>
      <c r="S192" s="232"/>
      <c r="T192" s="232"/>
      <c r="U192" s="232"/>
      <c r="V192" s="232"/>
      <c r="W192" s="232"/>
      <c r="X192" s="233"/>
      <c r="AT192" s="234" t="s">
        <v>178</v>
      </c>
      <c r="AU192" s="234" t="s">
        <v>87</v>
      </c>
      <c r="AV192" s="13" t="s">
        <v>89</v>
      </c>
      <c r="AW192" s="13" t="s">
        <v>5</v>
      </c>
      <c r="AX192" s="13" t="s">
        <v>79</v>
      </c>
      <c r="AY192" s="234" t="s">
        <v>166</v>
      </c>
    </row>
    <row r="193" spans="1:65" s="13" customFormat="1" ht="11.25">
      <c r="B193" s="224"/>
      <c r="C193" s="225"/>
      <c r="D193" s="220" t="s">
        <v>178</v>
      </c>
      <c r="E193" s="226" t="s">
        <v>1</v>
      </c>
      <c r="F193" s="227" t="s">
        <v>811</v>
      </c>
      <c r="G193" s="225"/>
      <c r="H193" s="228">
        <v>16</v>
      </c>
      <c r="I193" s="229"/>
      <c r="J193" s="229"/>
      <c r="K193" s="225"/>
      <c r="L193" s="225"/>
      <c r="M193" s="230"/>
      <c r="N193" s="231"/>
      <c r="O193" s="232"/>
      <c r="P193" s="232"/>
      <c r="Q193" s="232"/>
      <c r="R193" s="232"/>
      <c r="S193" s="232"/>
      <c r="T193" s="232"/>
      <c r="U193" s="232"/>
      <c r="V193" s="232"/>
      <c r="W193" s="232"/>
      <c r="X193" s="233"/>
      <c r="AT193" s="234" t="s">
        <v>178</v>
      </c>
      <c r="AU193" s="234" t="s">
        <v>87</v>
      </c>
      <c r="AV193" s="13" t="s">
        <v>89</v>
      </c>
      <c r="AW193" s="13" t="s">
        <v>5</v>
      </c>
      <c r="AX193" s="13" t="s">
        <v>79</v>
      </c>
      <c r="AY193" s="234" t="s">
        <v>166</v>
      </c>
    </row>
    <row r="194" spans="1:65" s="14" customFormat="1" ht="11.25">
      <c r="B194" s="235"/>
      <c r="C194" s="236"/>
      <c r="D194" s="220" t="s">
        <v>178</v>
      </c>
      <c r="E194" s="237" t="s">
        <v>1</v>
      </c>
      <c r="F194" s="238" t="s">
        <v>203</v>
      </c>
      <c r="G194" s="236"/>
      <c r="H194" s="239">
        <v>38.5</v>
      </c>
      <c r="I194" s="240"/>
      <c r="J194" s="240"/>
      <c r="K194" s="236"/>
      <c r="L194" s="236"/>
      <c r="M194" s="241"/>
      <c r="N194" s="242"/>
      <c r="O194" s="243"/>
      <c r="P194" s="243"/>
      <c r="Q194" s="243"/>
      <c r="R194" s="243"/>
      <c r="S194" s="243"/>
      <c r="T194" s="243"/>
      <c r="U194" s="243"/>
      <c r="V194" s="243"/>
      <c r="W194" s="243"/>
      <c r="X194" s="244"/>
      <c r="AT194" s="245" t="s">
        <v>178</v>
      </c>
      <c r="AU194" s="245" t="s">
        <v>87</v>
      </c>
      <c r="AV194" s="14" t="s">
        <v>174</v>
      </c>
      <c r="AW194" s="14" t="s">
        <v>5</v>
      </c>
      <c r="AX194" s="14" t="s">
        <v>87</v>
      </c>
      <c r="AY194" s="245" t="s">
        <v>166</v>
      </c>
    </row>
    <row r="195" spans="1:65" s="2" customFormat="1" ht="24" customHeight="1">
      <c r="A195" s="32"/>
      <c r="B195" s="33"/>
      <c r="C195" s="206" t="s">
        <v>345</v>
      </c>
      <c r="D195" s="206" t="s">
        <v>169</v>
      </c>
      <c r="E195" s="207" t="s">
        <v>610</v>
      </c>
      <c r="F195" s="208" t="s">
        <v>611</v>
      </c>
      <c r="G195" s="209" t="s">
        <v>198</v>
      </c>
      <c r="H195" s="210">
        <v>38.512</v>
      </c>
      <c r="I195" s="211"/>
      <c r="J195" s="211"/>
      <c r="K195" s="212">
        <f>ROUND(P195*H195,2)</f>
        <v>0</v>
      </c>
      <c r="L195" s="208" t="s">
        <v>173</v>
      </c>
      <c r="M195" s="37"/>
      <c r="N195" s="213" t="s">
        <v>1</v>
      </c>
      <c r="O195" s="214" t="s">
        <v>42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68"/>
      <c r="T195" s="216">
        <f>S195*H195</f>
        <v>0</v>
      </c>
      <c r="U195" s="216">
        <v>0</v>
      </c>
      <c r="V195" s="216">
        <f>U195*H195</f>
        <v>0</v>
      </c>
      <c r="W195" s="216">
        <v>0</v>
      </c>
      <c r="X195" s="217">
        <f>W195*H195</f>
        <v>0</v>
      </c>
      <c r="Y195" s="32"/>
      <c r="Z195" s="32"/>
      <c r="AA195" s="32"/>
      <c r="AB195" s="32"/>
      <c r="AC195" s="32"/>
      <c r="AD195" s="32"/>
      <c r="AE195" s="32"/>
      <c r="AR195" s="218" t="s">
        <v>462</v>
      </c>
      <c r="AT195" s="218" t="s">
        <v>169</v>
      </c>
      <c r="AU195" s="218" t="s">
        <v>87</v>
      </c>
      <c r="AY195" s="16" t="s">
        <v>166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6" t="s">
        <v>87</v>
      </c>
      <c r="BK195" s="219">
        <f>ROUND(P195*H195,2)</f>
        <v>0</v>
      </c>
      <c r="BL195" s="16" t="s">
        <v>462</v>
      </c>
      <c r="BM195" s="218" t="s">
        <v>932</v>
      </c>
    </row>
    <row r="196" spans="1:65" s="2" customFormat="1" ht="117">
      <c r="A196" s="32"/>
      <c r="B196" s="33"/>
      <c r="C196" s="34"/>
      <c r="D196" s="220" t="s">
        <v>176</v>
      </c>
      <c r="E196" s="34"/>
      <c r="F196" s="221" t="s">
        <v>613</v>
      </c>
      <c r="G196" s="34"/>
      <c r="H196" s="34"/>
      <c r="I196" s="113"/>
      <c r="J196" s="113"/>
      <c r="K196" s="34"/>
      <c r="L196" s="34"/>
      <c r="M196" s="37"/>
      <c r="N196" s="222"/>
      <c r="O196" s="223"/>
      <c r="P196" s="68"/>
      <c r="Q196" s="68"/>
      <c r="R196" s="68"/>
      <c r="S196" s="68"/>
      <c r="T196" s="68"/>
      <c r="U196" s="68"/>
      <c r="V196" s="68"/>
      <c r="W196" s="68"/>
      <c r="X196" s="69"/>
      <c r="Y196" s="32"/>
      <c r="Z196" s="32"/>
      <c r="AA196" s="32"/>
      <c r="AB196" s="32"/>
      <c r="AC196" s="32"/>
      <c r="AD196" s="32"/>
      <c r="AE196" s="32"/>
      <c r="AT196" s="16" t="s">
        <v>176</v>
      </c>
      <c r="AU196" s="16" t="s">
        <v>87</v>
      </c>
    </row>
    <row r="197" spans="1:65" s="13" customFormat="1" ht="22.5">
      <c r="B197" s="224"/>
      <c r="C197" s="225"/>
      <c r="D197" s="220" t="s">
        <v>178</v>
      </c>
      <c r="E197" s="226" t="s">
        <v>1</v>
      </c>
      <c r="F197" s="227" t="s">
        <v>813</v>
      </c>
      <c r="G197" s="225"/>
      <c r="H197" s="228">
        <v>38.512</v>
      </c>
      <c r="I197" s="229"/>
      <c r="J197" s="229"/>
      <c r="K197" s="225"/>
      <c r="L197" s="225"/>
      <c r="M197" s="230"/>
      <c r="N197" s="231"/>
      <c r="O197" s="232"/>
      <c r="P197" s="232"/>
      <c r="Q197" s="232"/>
      <c r="R197" s="232"/>
      <c r="S197" s="232"/>
      <c r="T197" s="232"/>
      <c r="U197" s="232"/>
      <c r="V197" s="232"/>
      <c r="W197" s="232"/>
      <c r="X197" s="233"/>
      <c r="AT197" s="234" t="s">
        <v>178</v>
      </c>
      <c r="AU197" s="234" t="s">
        <v>87</v>
      </c>
      <c r="AV197" s="13" t="s">
        <v>89</v>
      </c>
      <c r="AW197" s="13" t="s">
        <v>5</v>
      </c>
      <c r="AX197" s="13" t="s">
        <v>87</v>
      </c>
      <c r="AY197" s="234" t="s">
        <v>166</v>
      </c>
    </row>
    <row r="198" spans="1:65" s="2" customFormat="1" ht="24" customHeight="1">
      <c r="A198" s="32"/>
      <c r="B198" s="33"/>
      <c r="C198" s="206" t="s">
        <v>349</v>
      </c>
      <c r="D198" s="206" t="s">
        <v>169</v>
      </c>
      <c r="E198" s="207" t="s">
        <v>496</v>
      </c>
      <c r="F198" s="208" t="s">
        <v>497</v>
      </c>
      <c r="G198" s="209" t="s">
        <v>198</v>
      </c>
      <c r="H198" s="210">
        <v>21.25</v>
      </c>
      <c r="I198" s="211"/>
      <c r="J198" s="211"/>
      <c r="K198" s="212">
        <f>ROUND(P198*H198,2)</f>
        <v>0</v>
      </c>
      <c r="L198" s="208" t="s">
        <v>173</v>
      </c>
      <c r="M198" s="37"/>
      <c r="N198" s="213" t="s">
        <v>1</v>
      </c>
      <c r="O198" s="214" t="s">
        <v>42</v>
      </c>
      <c r="P198" s="215">
        <f>I198+J198</f>
        <v>0</v>
      </c>
      <c r="Q198" s="215">
        <f>ROUND(I198*H198,2)</f>
        <v>0</v>
      </c>
      <c r="R198" s="215">
        <f>ROUND(J198*H198,2)</f>
        <v>0</v>
      </c>
      <c r="S198" s="68"/>
      <c r="T198" s="216">
        <f>S198*H198</f>
        <v>0</v>
      </c>
      <c r="U198" s="216">
        <v>0</v>
      </c>
      <c r="V198" s="216">
        <f>U198*H198</f>
        <v>0</v>
      </c>
      <c r="W198" s="216">
        <v>0</v>
      </c>
      <c r="X198" s="217">
        <f>W198*H198</f>
        <v>0</v>
      </c>
      <c r="Y198" s="32"/>
      <c r="Z198" s="32"/>
      <c r="AA198" s="32"/>
      <c r="AB198" s="32"/>
      <c r="AC198" s="32"/>
      <c r="AD198" s="32"/>
      <c r="AE198" s="32"/>
      <c r="AR198" s="218" t="s">
        <v>462</v>
      </c>
      <c r="AT198" s="218" t="s">
        <v>169</v>
      </c>
      <c r="AU198" s="218" t="s">
        <v>87</v>
      </c>
      <c r="AY198" s="16" t="s">
        <v>166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6" t="s">
        <v>87</v>
      </c>
      <c r="BK198" s="219">
        <f>ROUND(P198*H198,2)</f>
        <v>0</v>
      </c>
      <c r="BL198" s="16" t="s">
        <v>462</v>
      </c>
      <c r="BM198" s="218" t="s">
        <v>933</v>
      </c>
    </row>
    <row r="199" spans="1:65" s="2" customFormat="1" ht="117">
      <c r="A199" s="32"/>
      <c r="B199" s="33"/>
      <c r="C199" s="34"/>
      <c r="D199" s="220" t="s">
        <v>176</v>
      </c>
      <c r="E199" s="34"/>
      <c r="F199" s="221" t="s">
        <v>499</v>
      </c>
      <c r="G199" s="34"/>
      <c r="H199" s="34"/>
      <c r="I199" s="113"/>
      <c r="J199" s="113"/>
      <c r="K199" s="34"/>
      <c r="L199" s="34"/>
      <c r="M199" s="37"/>
      <c r="N199" s="222"/>
      <c r="O199" s="223"/>
      <c r="P199" s="68"/>
      <c r="Q199" s="68"/>
      <c r="R199" s="68"/>
      <c r="S199" s="68"/>
      <c r="T199" s="68"/>
      <c r="U199" s="68"/>
      <c r="V199" s="68"/>
      <c r="W199" s="68"/>
      <c r="X199" s="69"/>
      <c r="Y199" s="32"/>
      <c r="Z199" s="32"/>
      <c r="AA199" s="32"/>
      <c r="AB199" s="32"/>
      <c r="AC199" s="32"/>
      <c r="AD199" s="32"/>
      <c r="AE199" s="32"/>
      <c r="AT199" s="16" t="s">
        <v>176</v>
      </c>
      <c r="AU199" s="16" t="s">
        <v>87</v>
      </c>
    </row>
    <row r="200" spans="1:65" s="13" customFormat="1" ht="11.25">
      <c r="B200" s="224"/>
      <c r="C200" s="225"/>
      <c r="D200" s="220" t="s">
        <v>178</v>
      </c>
      <c r="E200" s="226" t="s">
        <v>1</v>
      </c>
      <c r="F200" s="227" t="s">
        <v>742</v>
      </c>
      <c r="G200" s="225"/>
      <c r="H200" s="228">
        <v>21.25</v>
      </c>
      <c r="I200" s="229"/>
      <c r="J200" s="229"/>
      <c r="K200" s="225"/>
      <c r="L200" s="225"/>
      <c r="M200" s="230"/>
      <c r="N200" s="231"/>
      <c r="O200" s="232"/>
      <c r="P200" s="232"/>
      <c r="Q200" s="232"/>
      <c r="R200" s="232"/>
      <c r="S200" s="232"/>
      <c r="T200" s="232"/>
      <c r="U200" s="232"/>
      <c r="V200" s="232"/>
      <c r="W200" s="232"/>
      <c r="X200" s="233"/>
      <c r="AT200" s="234" t="s">
        <v>178</v>
      </c>
      <c r="AU200" s="234" t="s">
        <v>87</v>
      </c>
      <c r="AV200" s="13" t="s">
        <v>89</v>
      </c>
      <c r="AW200" s="13" t="s">
        <v>5</v>
      </c>
      <c r="AX200" s="13" t="s">
        <v>87</v>
      </c>
      <c r="AY200" s="234" t="s">
        <v>166</v>
      </c>
    </row>
    <row r="201" spans="1:65" s="2" customFormat="1" ht="36" customHeight="1">
      <c r="A201" s="32"/>
      <c r="B201" s="33"/>
      <c r="C201" s="206" t="s">
        <v>353</v>
      </c>
      <c r="D201" s="206" t="s">
        <v>169</v>
      </c>
      <c r="E201" s="207" t="s">
        <v>502</v>
      </c>
      <c r="F201" s="208" t="s">
        <v>503</v>
      </c>
      <c r="G201" s="209" t="s">
        <v>198</v>
      </c>
      <c r="H201" s="210">
        <v>2.1840000000000002</v>
      </c>
      <c r="I201" s="211"/>
      <c r="J201" s="211"/>
      <c r="K201" s="212">
        <f>ROUND(P201*H201,2)</f>
        <v>0</v>
      </c>
      <c r="L201" s="208" t="s">
        <v>173</v>
      </c>
      <c r="M201" s="37"/>
      <c r="N201" s="213" t="s">
        <v>1</v>
      </c>
      <c r="O201" s="214" t="s">
        <v>42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68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2"/>
      <c r="Z201" s="32"/>
      <c r="AA201" s="32"/>
      <c r="AB201" s="32"/>
      <c r="AC201" s="32"/>
      <c r="AD201" s="32"/>
      <c r="AE201" s="32"/>
      <c r="AR201" s="218" t="s">
        <v>462</v>
      </c>
      <c r="AT201" s="218" t="s">
        <v>169</v>
      </c>
      <c r="AU201" s="218" t="s">
        <v>87</v>
      </c>
      <c r="AY201" s="16" t="s">
        <v>166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6" t="s">
        <v>87</v>
      </c>
      <c r="BK201" s="219">
        <f>ROUND(P201*H201,2)</f>
        <v>0</v>
      </c>
      <c r="BL201" s="16" t="s">
        <v>462</v>
      </c>
      <c r="BM201" s="218" t="s">
        <v>934</v>
      </c>
    </row>
    <row r="202" spans="1:65" s="2" customFormat="1" ht="117">
      <c r="A202" s="32"/>
      <c r="B202" s="33"/>
      <c r="C202" s="34"/>
      <c r="D202" s="220" t="s">
        <v>176</v>
      </c>
      <c r="E202" s="34"/>
      <c r="F202" s="221" t="s">
        <v>505</v>
      </c>
      <c r="G202" s="34"/>
      <c r="H202" s="34"/>
      <c r="I202" s="113"/>
      <c r="J202" s="113"/>
      <c r="K202" s="34"/>
      <c r="L202" s="34"/>
      <c r="M202" s="37"/>
      <c r="N202" s="222"/>
      <c r="O202" s="223"/>
      <c r="P202" s="68"/>
      <c r="Q202" s="68"/>
      <c r="R202" s="68"/>
      <c r="S202" s="68"/>
      <c r="T202" s="68"/>
      <c r="U202" s="68"/>
      <c r="V202" s="68"/>
      <c r="W202" s="68"/>
      <c r="X202" s="69"/>
      <c r="Y202" s="32"/>
      <c r="Z202" s="32"/>
      <c r="AA202" s="32"/>
      <c r="AB202" s="32"/>
      <c r="AC202" s="32"/>
      <c r="AD202" s="32"/>
      <c r="AE202" s="32"/>
      <c r="AT202" s="16" t="s">
        <v>176</v>
      </c>
      <c r="AU202" s="16" t="s">
        <v>87</v>
      </c>
    </row>
    <row r="203" spans="1:65" s="13" customFormat="1" ht="11.25">
      <c r="B203" s="224"/>
      <c r="C203" s="225"/>
      <c r="D203" s="220" t="s">
        <v>178</v>
      </c>
      <c r="E203" s="226" t="s">
        <v>1</v>
      </c>
      <c r="F203" s="227" t="s">
        <v>743</v>
      </c>
      <c r="G203" s="225"/>
      <c r="H203" s="228">
        <v>2.1840000000000002</v>
      </c>
      <c r="I203" s="229"/>
      <c r="J203" s="229"/>
      <c r="K203" s="225"/>
      <c r="L203" s="225"/>
      <c r="M203" s="230"/>
      <c r="N203" s="231"/>
      <c r="O203" s="232"/>
      <c r="P203" s="232"/>
      <c r="Q203" s="232"/>
      <c r="R203" s="232"/>
      <c r="S203" s="232"/>
      <c r="T203" s="232"/>
      <c r="U203" s="232"/>
      <c r="V203" s="232"/>
      <c r="W203" s="232"/>
      <c r="X203" s="233"/>
      <c r="AT203" s="234" t="s">
        <v>178</v>
      </c>
      <c r="AU203" s="234" t="s">
        <v>87</v>
      </c>
      <c r="AV203" s="13" t="s">
        <v>89</v>
      </c>
      <c r="AW203" s="13" t="s">
        <v>5</v>
      </c>
      <c r="AX203" s="13" t="s">
        <v>87</v>
      </c>
      <c r="AY203" s="234" t="s">
        <v>166</v>
      </c>
    </row>
    <row r="204" spans="1:65" s="2" customFormat="1" ht="24" customHeight="1">
      <c r="A204" s="32"/>
      <c r="B204" s="33"/>
      <c r="C204" s="206" t="s">
        <v>357</v>
      </c>
      <c r="D204" s="206" t="s">
        <v>169</v>
      </c>
      <c r="E204" s="207" t="s">
        <v>701</v>
      </c>
      <c r="F204" s="208" t="s">
        <v>702</v>
      </c>
      <c r="G204" s="209" t="s">
        <v>198</v>
      </c>
      <c r="H204" s="210">
        <v>17.16</v>
      </c>
      <c r="I204" s="211"/>
      <c r="J204" s="211"/>
      <c r="K204" s="212">
        <f>ROUND(P204*H204,2)</f>
        <v>0</v>
      </c>
      <c r="L204" s="208" t="s">
        <v>173</v>
      </c>
      <c r="M204" s="37"/>
      <c r="N204" s="213" t="s">
        <v>1</v>
      </c>
      <c r="O204" s="214" t="s">
        <v>42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68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2"/>
      <c r="Z204" s="32"/>
      <c r="AA204" s="32"/>
      <c r="AB204" s="32"/>
      <c r="AC204" s="32"/>
      <c r="AD204" s="32"/>
      <c r="AE204" s="32"/>
      <c r="AR204" s="218" t="s">
        <v>462</v>
      </c>
      <c r="AT204" s="218" t="s">
        <v>169</v>
      </c>
      <c r="AU204" s="218" t="s">
        <v>87</v>
      </c>
      <c r="AY204" s="16" t="s">
        <v>166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6" t="s">
        <v>87</v>
      </c>
      <c r="BK204" s="219">
        <f>ROUND(P204*H204,2)</f>
        <v>0</v>
      </c>
      <c r="BL204" s="16" t="s">
        <v>462</v>
      </c>
      <c r="BM204" s="218" t="s">
        <v>935</v>
      </c>
    </row>
    <row r="205" spans="1:65" s="2" customFormat="1" ht="117">
      <c r="A205" s="32"/>
      <c r="B205" s="33"/>
      <c r="C205" s="34"/>
      <c r="D205" s="220" t="s">
        <v>176</v>
      </c>
      <c r="E205" s="34"/>
      <c r="F205" s="221" t="s">
        <v>704</v>
      </c>
      <c r="G205" s="34"/>
      <c r="H205" s="34"/>
      <c r="I205" s="113"/>
      <c r="J205" s="113"/>
      <c r="K205" s="34"/>
      <c r="L205" s="34"/>
      <c r="M205" s="37"/>
      <c r="N205" s="222"/>
      <c r="O205" s="223"/>
      <c r="P205" s="68"/>
      <c r="Q205" s="68"/>
      <c r="R205" s="68"/>
      <c r="S205" s="68"/>
      <c r="T205" s="68"/>
      <c r="U205" s="68"/>
      <c r="V205" s="68"/>
      <c r="W205" s="68"/>
      <c r="X205" s="69"/>
      <c r="Y205" s="32"/>
      <c r="Z205" s="32"/>
      <c r="AA205" s="32"/>
      <c r="AB205" s="32"/>
      <c r="AC205" s="32"/>
      <c r="AD205" s="32"/>
      <c r="AE205" s="32"/>
      <c r="AT205" s="16" t="s">
        <v>176</v>
      </c>
      <c r="AU205" s="16" t="s">
        <v>87</v>
      </c>
    </row>
    <row r="206" spans="1:65" s="13" customFormat="1" ht="11.25">
      <c r="B206" s="224"/>
      <c r="C206" s="225"/>
      <c r="D206" s="220" t="s">
        <v>178</v>
      </c>
      <c r="E206" s="226" t="s">
        <v>1</v>
      </c>
      <c r="F206" s="227" t="s">
        <v>744</v>
      </c>
      <c r="G206" s="225"/>
      <c r="H206" s="228">
        <v>17.16</v>
      </c>
      <c r="I206" s="229"/>
      <c r="J206" s="229"/>
      <c r="K206" s="225"/>
      <c r="L206" s="225"/>
      <c r="M206" s="230"/>
      <c r="N206" s="231"/>
      <c r="O206" s="232"/>
      <c r="P206" s="232"/>
      <c r="Q206" s="232"/>
      <c r="R206" s="232"/>
      <c r="S206" s="232"/>
      <c r="T206" s="232"/>
      <c r="U206" s="232"/>
      <c r="V206" s="232"/>
      <c r="W206" s="232"/>
      <c r="X206" s="233"/>
      <c r="AT206" s="234" t="s">
        <v>178</v>
      </c>
      <c r="AU206" s="234" t="s">
        <v>87</v>
      </c>
      <c r="AV206" s="13" t="s">
        <v>89</v>
      </c>
      <c r="AW206" s="13" t="s">
        <v>5</v>
      </c>
      <c r="AX206" s="13" t="s">
        <v>87</v>
      </c>
      <c r="AY206" s="234" t="s">
        <v>166</v>
      </c>
    </row>
    <row r="207" spans="1:65" s="2" customFormat="1" ht="36" customHeight="1">
      <c r="A207" s="32"/>
      <c r="B207" s="33"/>
      <c r="C207" s="206" t="s">
        <v>361</v>
      </c>
      <c r="D207" s="206" t="s">
        <v>169</v>
      </c>
      <c r="E207" s="207" t="s">
        <v>473</v>
      </c>
      <c r="F207" s="208" t="s">
        <v>474</v>
      </c>
      <c r="G207" s="209" t="s">
        <v>198</v>
      </c>
      <c r="H207" s="210">
        <v>1.08</v>
      </c>
      <c r="I207" s="211"/>
      <c r="J207" s="211"/>
      <c r="K207" s="212">
        <f>ROUND(P207*H207,2)</f>
        <v>0</v>
      </c>
      <c r="L207" s="208" t="s">
        <v>173</v>
      </c>
      <c r="M207" s="37"/>
      <c r="N207" s="213" t="s">
        <v>1</v>
      </c>
      <c r="O207" s="214" t="s">
        <v>42</v>
      </c>
      <c r="P207" s="215">
        <f>I207+J207</f>
        <v>0</v>
      </c>
      <c r="Q207" s="215">
        <f>ROUND(I207*H207,2)</f>
        <v>0</v>
      </c>
      <c r="R207" s="215">
        <f>ROUND(J207*H207,2)</f>
        <v>0</v>
      </c>
      <c r="S207" s="68"/>
      <c r="T207" s="216">
        <f>S207*H207</f>
        <v>0</v>
      </c>
      <c r="U207" s="216">
        <v>0</v>
      </c>
      <c r="V207" s="216">
        <f>U207*H207</f>
        <v>0</v>
      </c>
      <c r="W207" s="216">
        <v>0</v>
      </c>
      <c r="X207" s="217">
        <f>W207*H207</f>
        <v>0</v>
      </c>
      <c r="Y207" s="32"/>
      <c r="Z207" s="32"/>
      <c r="AA207" s="32"/>
      <c r="AB207" s="32"/>
      <c r="AC207" s="32"/>
      <c r="AD207" s="32"/>
      <c r="AE207" s="32"/>
      <c r="AR207" s="218" t="s">
        <v>462</v>
      </c>
      <c r="AT207" s="218" t="s">
        <v>169</v>
      </c>
      <c r="AU207" s="218" t="s">
        <v>87</v>
      </c>
      <c r="AY207" s="16" t="s">
        <v>166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6" t="s">
        <v>87</v>
      </c>
      <c r="BK207" s="219">
        <f>ROUND(P207*H207,2)</f>
        <v>0</v>
      </c>
      <c r="BL207" s="16" t="s">
        <v>462</v>
      </c>
      <c r="BM207" s="218" t="s">
        <v>936</v>
      </c>
    </row>
    <row r="208" spans="1:65" s="2" customFormat="1" ht="117">
      <c r="A208" s="32"/>
      <c r="B208" s="33"/>
      <c r="C208" s="34"/>
      <c r="D208" s="220" t="s">
        <v>176</v>
      </c>
      <c r="E208" s="34"/>
      <c r="F208" s="221" t="s">
        <v>476</v>
      </c>
      <c r="G208" s="34"/>
      <c r="H208" s="34"/>
      <c r="I208" s="113"/>
      <c r="J208" s="113"/>
      <c r="K208" s="34"/>
      <c r="L208" s="34"/>
      <c r="M208" s="37"/>
      <c r="N208" s="222"/>
      <c r="O208" s="223"/>
      <c r="P208" s="68"/>
      <c r="Q208" s="68"/>
      <c r="R208" s="68"/>
      <c r="S208" s="68"/>
      <c r="T208" s="68"/>
      <c r="U208" s="68"/>
      <c r="V208" s="68"/>
      <c r="W208" s="68"/>
      <c r="X208" s="69"/>
      <c r="Y208" s="32"/>
      <c r="Z208" s="32"/>
      <c r="AA208" s="32"/>
      <c r="AB208" s="32"/>
      <c r="AC208" s="32"/>
      <c r="AD208" s="32"/>
      <c r="AE208" s="32"/>
      <c r="AT208" s="16" t="s">
        <v>176</v>
      </c>
      <c r="AU208" s="16" t="s">
        <v>87</v>
      </c>
    </row>
    <row r="209" spans="1:65" s="13" customFormat="1" ht="11.25">
      <c r="B209" s="224"/>
      <c r="C209" s="225"/>
      <c r="D209" s="220" t="s">
        <v>178</v>
      </c>
      <c r="E209" s="226" t="s">
        <v>1</v>
      </c>
      <c r="F209" s="227" t="s">
        <v>745</v>
      </c>
      <c r="G209" s="225"/>
      <c r="H209" s="228">
        <v>1.08</v>
      </c>
      <c r="I209" s="229"/>
      <c r="J209" s="229"/>
      <c r="K209" s="225"/>
      <c r="L209" s="225"/>
      <c r="M209" s="230"/>
      <c r="N209" s="231"/>
      <c r="O209" s="232"/>
      <c r="P209" s="232"/>
      <c r="Q209" s="232"/>
      <c r="R209" s="232"/>
      <c r="S209" s="232"/>
      <c r="T209" s="232"/>
      <c r="U209" s="232"/>
      <c r="V209" s="232"/>
      <c r="W209" s="232"/>
      <c r="X209" s="233"/>
      <c r="AT209" s="234" t="s">
        <v>178</v>
      </c>
      <c r="AU209" s="234" t="s">
        <v>87</v>
      </c>
      <c r="AV209" s="13" t="s">
        <v>89</v>
      </c>
      <c r="AW209" s="13" t="s">
        <v>5</v>
      </c>
      <c r="AX209" s="13" t="s">
        <v>87</v>
      </c>
      <c r="AY209" s="234" t="s">
        <v>166</v>
      </c>
    </row>
    <row r="210" spans="1:65" s="2" customFormat="1" ht="24" customHeight="1">
      <c r="A210" s="32"/>
      <c r="B210" s="33"/>
      <c r="C210" s="206" t="s">
        <v>365</v>
      </c>
      <c r="D210" s="206" t="s">
        <v>169</v>
      </c>
      <c r="E210" s="207" t="s">
        <v>520</v>
      </c>
      <c r="F210" s="208" t="s">
        <v>521</v>
      </c>
      <c r="G210" s="209" t="s">
        <v>193</v>
      </c>
      <c r="H210" s="210">
        <v>1</v>
      </c>
      <c r="I210" s="211"/>
      <c r="J210" s="211"/>
      <c r="K210" s="212">
        <f>ROUND(P210*H210,2)</f>
        <v>0</v>
      </c>
      <c r="L210" s="208" t="s">
        <v>173</v>
      </c>
      <c r="M210" s="37"/>
      <c r="N210" s="213" t="s">
        <v>1</v>
      </c>
      <c r="O210" s="214" t="s">
        <v>42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68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2"/>
      <c r="Z210" s="32"/>
      <c r="AA210" s="32"/>
      <c r="AB210" s="32"/>
      <c r="AC210" s="32"/>
      <c r="AD210" s="32"/>
      <c r="AE210" s="32"/>
      <c r="AR210" s="218" t="s">
        <v>462</v>
      </c>
      <c r="AT210" s="218" t="s">
        <v>169</v>
      </c>
      <c r="AU210" s="218" t="s">
        <v>87</v>
      </c>
      <c r="AY210" s="16" t="s">
        <v>166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6" t="s">
        <v>87</v>
      </c>
      <c r="BK210" s="219">
        <f>ROUND(P210*H210,2)</f>
        <v>0</v>
      </c>
      <c r="BL210" s="16" t="s">
        <v>462</v>
      </c>
      <c r="BM210" s="218" t="s">
        <v>937</v>
      </c>
    </row>
    <row r="211" spans="1:65" s="2" customFormat="1" ht="58.5">
      <c r="A211" s="32"/>
      <c r="B211" s="33"/>
      <c r="C211" s="34"/>
      <c r="D211" s="220" t="s">
        <v>176</v>
      </c>
      <c r="E211" s="34"/>
      <c r="F211" s="221" t="s">
        <v>523</v>
      </c>
      <c r="G211" s="34"/>
      <c r="H211" s="34"/>
      <c r="I211" s="113"/>
      <c r="J211" s="113"/>
      <c r="K211" s="34"/>
      <c r="L211" s="34"/>
      <c r="M211" s="37"/>
      <c r="N211" s="222"/>
      <c r="O211" s="223"/>
      <c r="P211" s="68"/>
      <c r="Q211" s="68"/>
      <c r="R211" s="68"/>
      <c r="S211" s="68"/>
      <c r="T211" s="68"/>
      <c r="U211" s="68"/>
      <c r="V211" s="68"/>
      <c r="W211" s="68"/>
      <c r="X211" s="69"/>
      <c r="Y211" s="32"/>
      <c r="Z211" s="32"/>
      <c r="AA211" s="32"/>
      <c r="AB211" s="32"/>
      <c r="AC211" s="32"/>
      <c r="AD211" s="32"/>
      <c r="AE211" s="32"/>
      <c r="AT211" s="16" t="s">
        <v>176</v>
      </c>
      <c r="AU211" s="16" t="s">
        <v>87</v>
      </c>
    </row>
    <row r="212" spans="1:65" s="13" customFormat="1" ht="11.25">
      <c r="B212" s="224"/>
      <c r="C212" s="225"/>
      <c r="D212" s="220" t="s">
        <v>178</v>
      </c>
      <c r="E212" s="226" t="s">
        <v>1</v>
      </c>
      <c r="F212" s="227" t="s">
        <v>623</v>
      </c>
      <c r="G212" s="225"/>
      <c r="H212" s="228">
        <v>1</v>
      </c>
      <c r="I212" s="229"/>
      <c r="J212" s="229"/>
      <c r="K212" s="225"/>
      <c r="L212" s="225"/>
      <c r="M212" s="230"/>
      <c r="N212" s="256"/>
      <c r="O212" s="257"/>
      <c r="P212" s="257"/>
      <c r="Q212" s="257"/>
      <c r="R212" s="257"/>
      <c r="S212" s="257"/>
      <c r="T212" s="257"/>
      <c r="U212" s="257"/>
      <c r="V212" s="257"/>
      <c r="W212" s="257"/>
      <c r="X212" s="258"/>
      <c r="AT212" s="234" t="s">
        <v>178</v>
      </c>
      <c r="AU212" s="234" t="s">
        <v>87</v>
      </c>
      <c r="AV212" s="13" t="s">
        <v>89</v>
      </c>
      <c r="AW212" s="13" t="s">
        <v>5</v>
      </c>
      <c r="AX212" s="13" t="s">
        <v>87</v>
      </c>
      <c r="AY212" s="234" t="s">
        <v>166</v>
      </c>
    </row>
    <row r="213" spans="1:65" s="2" customFormat="1" ht="6.95" customHeight="1">
      <c r="A213" s="32"/>
      <c r="B213" s="52"/>
      <c r="C213" s="53"/>
      <c r="D213" s="53"/>
      <c r="E213" s="53"/>
      <c r="F213" s="53"/>
      <c r="G213" s="53"/>
      <c r="H213" s="53"/>
      <c r="I213" s="151"/>
      <c r="J213" s="151"/>
      <c r="K213" s="53"/>
      <c r="L213" s="53"/>
      <c r="M213" s="37"/>
      <c r="N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</sheetData>
  <sheetProtection algorithmName="SHA-512" hashValue="O2MlveTmneKsdH5SBfnS5Sg1mBfhnZwo5pHzqBf+thYxFNlD7y2jIUUcyyU0WUdE9AAavrZQodXl5KRCClkTWg==" saltValue="Vs5AXZQSck/mu2c8ghmxpbVx8w5irw5WSIPoQxNsKQ8DVvN252GiflQIDDmALNrEh1nOscQ2guayZJ/b9SFcoA==" spinCount="100000" sheet="1" objects="1" scenarios="1" formatColumns="0" formatRows="0" autoFilter="0"/>
  <autoFilter ref="C118:L212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32</vt:i4>
      </vt:variant>
    </vt:vector>
  </HeadingPairs>
  <TitlesOfParts>
    <vt:vector size="48" baseType="lpstr">
      <vt:lpstr>Rekapitulace stavby</vt:lpstr>
      <vt:lpstr>SO 01 - Oprava výhybek č....</vt:lpstr>
      <vt:lpstr>SO 02 - Oprava výměníkové...</vt:lpstr>
      <vt:lpstr>SO 03 - Oprava přejezdu P...</vt:lpstr>
      <vt:lpstr>SO 04 - Oprava přejezdu P...</vt:lpstr>
      <vt:lpstr>SO 05 - Oprava přejezdu P...</vt:lpstr>
      <vt:lpstr>SO 06 - Oprava přejezdu P...</vt:lpstr>
      <vt:lpstr>SO 07 - Oprava přejezdu P...</vt:lpstr>
      <vt:lpstr>SO 08 - Oprava přejezdu P...</vt:lpstr>
      <vt:lpstr>SO 09 - Oprava přejezdu P...</vt:lpstr>
      <vt:lpstr>SO 10 - Oprava přechodu p...</vt:lpstr>
      <vt:lpstr>SO 11 - žst.Třemešná ve S...</vt:lpstr>
      <vt:lpstr>SO 12 - dopr. Slezské Rud...</vt:lpstr>
      <vt:lpstr>SO 13 - dopr. Bohušov, pr...</vt:lpstr>
      <vt:lpstr>SO 14 - dopr. Osoblaha, p...</vt:lpstr>
      <vt:lpstr>VON - Oprava Třemešná ve ...</vt:lpstr>
      <vt:lpstr>'Rekapitulace stavby'!Názvy_tisku</vt:lpstr>
      <vt:lpstr>'SO 01 - Oprava výhybek č....'!Názvy_tisku</vt:lpstr>
      <vt:lpstr>'SO 02 - Oprava výměníkové...'!Názvy_tisku</vt:lpstr>
      <vt:lpstr>'SO 03 - Oprava přejezdu P...'!Názvy_tisku</vt:lpstr>
      <vt:lpstr>'SO 04 - Oprava přejezdu P...'!Názvy_tisku</vt:lpstr>
      <vt:lpstr>'SO 05 - Oprava přejezdu P...'!Názvy_tisku</vt:lpstr>
      <vt:lpstr>'SO 06 - Oprava přejezdu P...'!Názvy_tisku</vt:lpstr>
      <vt:lpstr>'SO 07 - Oprava přejezdu P...'!Názvy_tisku</vt:lpstr>
      <vt:lpstr>'SO 08 - Oprava přejezdu P...'!Názvy_tisku</vt:lpstr>
      <vt:lpstr>'SO 09 - Oprava přejezdu P...'!Názvy_tisku</vt:lpstr>
      <vt:lpstr>'SO 10 - Oprava přechodu p...'!Názvy_tisku</vt:lpstr>
      <vt:lpstr>'SO 11 - žst.Třemešná ve S...'!Názvy_tisku</vt:lpstr>
      <vt:lpstr>'SO 12 - dopr. Slezské Rud...'!Názvy_tisku</vt:lpstr>
      <vt:lpstr>'SO 13 - dopr. Bohušov, pr...'!Názvy_tisku</vt:lpstr>
      <vt:lpstr>'SO 14 - dopr. Osoblaha, p...'!Názvy_tisku</vt:lpstr>
      <vt:lpstr>'VON - Oprava Třemešná ve ...'!Názvy_tisku</vt:lpstr>
      <vt:lpstr>'Rekapitulace stavby'!Oblast_tisku</vt:lpstr>
      <vt:lpstr>'SO 01 - Oprava výhybek č....'!Oblast_tisku</vt:lpstr>
      <vt:lpstr>'SO 02 - Oprava výměníkové...'!Oblast_tisku</vt:lpstr>
      <vt:lpstr>'SO 03 - Oprava přejezdu P...'!Oblast_tisku</vt:lpstr>
      <vt:lpstr>'SO 04 - Oprava přejezdu P...'!Oblast_tisku</vt:lpstr>
      <vt:lpstr>'SO 05 - Oprava přejezdu P...'!Oblast_tisku</vt:lpstr>
      <vt:lpstr>'SO 06 - Oprava přejezdu P...'!Oblast_tisku</vt:lpstr>
      <vt:lpstr>'SO 07 - Oprava přejezdu P...'!Oblast_tisku</vt:lpstr>
      <vt:lpstr>'SO 08 - Oprava přejezdu P...'!Oblast_tisku</vt:lpstr>
      <vt:lpstr>'SO 09 - Oprava přejezdu P...'!Oblast_tisku</vt:lpstr>
      <vt:lpstr>'SO 10 - Oprava přechodu p...'!Oblast_tisku</vt:lpstr>
      <vt:lpstr>'SO 11 - žst.Třemešná ve S...'!Oblast_tisku</vt:lpstr>
      <vt:lpstr>'SO 12 - dopr. Slezské Rud...'!Oblast_tisku</vt:lpstr>
      <vt:lpstr>'SO 13 - dopr. Bohušov, pr...'!Oblast_tisku</vt:lpstr>
      <vt:lpstr>'SO 14 - dopr. Osoblaha, p...'!Oblast_tisku</vt:lpstr>
      <vt:lpstr>'VON - Oprava Třemešná ve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Fiedor Jiří</dc:creator>
  <cp:lastModifiedBy>Fiedor Jiří</cp:lastModifiedBy>
  <dcterms:created xsi:type="dcterms:W3CDTF">2019-08-06T07:34:52Z</dcterms:created>
  <dcterms:modified xsi:type="dcterms:W3CDTF">2019-08-06T07:35:43Z</dcterms:modified>
</cp:coreProperties>
</file>