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8505" activeTab="7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D1Ex" sheetId="8" r:id="rId8"/>
  </sheets>
  <calcPr calcId="145621"/>
</workbook>
</file>

<file path=xl/calcChain.xml><?xml version="1.0" encoding="utf-8"?>
<calcChain xmlns="http://schemas.openxmlformats.org/spreadsheetml/2006/main">
  <c r="B6" i="8" l="1"/>
  <c r="B5" i="8"/>
  <c r="B12" i="8" l="1"/>
  <c r="B15" i="8" s="1"/>
  <c r="F5" i="8"/>
  <c r="F12" i="8" s="1"/>
  <c r="B6" i="7"/>
  <c r="B5" i="7"/>
  <c r="B13" i="8" l="1"/>
  <c r="B14" i="8"/>
  <c r="F15" i="8"/>
  <c r="F14" i="8"/>
  <c r="F13" i="8"/>
  <c r="B17" i="8"/>
  <c r="B12" i="7"/>
  <c r="B15" i="7" s="1"/>
  <c r="F5" i="7"/>
  <c r="F12" i="7" s="1"/>
  <c r="B6" i="6"/>
  <c r="B5" i="6"/>
  <c r="B20" i="8" l="1"/>
  <c r="B18" i="8"/>
  <c r="B19" i="8"/>
  <c r="B14" i="7"/>
  <c r="B13" i="7"/>
  <c r="F15" i="7"/>
  <c r="F14" i="7"/>
  <c r="F13" i="7"/>
  <c r="B17" i="7"/>
  <c r="B12" i="6"/>
  <c r="B15" i="6" s="1"/>
  <c r="F5" i="6"/>
  <c r="F12" i="6" s="1"/>
  <c r="B6" i="5"/>
  <c r="B5" i="5"/>
  <c r="B12" i="4"/>
  <c r="B6" i="4"/>
  <c r="B5" i="4"/>
  <c r="B6" i="3"/>
  <c r="B5" i="3"/>
  <c r="B6" i="2"/>
  <c r="B5" i="2"/>
  <c r="B6" i="1"/>
  <c r="B12" i="1" s="1"/>
  <c r="B5" i="1"/>
  <c r="B19" i="7" l="1"/>
  <c r="B20" i="7"/>
  <c r="B18" i="7"/>
  <c r="B14" i="6"/>
  <c r="B13" i="6"/>
  <c r="F15" i="6"/>
  <c r="F14" i="6"/>
  <c r="F13" i="6"/>
  <c r="B17" i="6"/>
  <c r="B12" i="5"/>
  <c r="B15" i="5" s="1"/>
  <c r="F5" i="5"/>
  <c r="F12" i="5" s="1"/>
  <c r="F5" i="1"/>
  <c r="F12" i="1" s="1"/>
  <c r="F13" i="1" s="1"/>
  <c r="B12" i="3"/>
  <c r="B14" i="3" s="1"/>
  <c r="B12" i="2"/>
  <c r="B15" i="2" s="1"/>
  <c r="B14" i="4"/>
  <c r="F5" i="4"/>
  <c r="F12" i="4" s="1"/>
  <c r="F15" i="4" s="1"/>
  <c r="B13" i="3"/>
  <c r="F5" i="3"/>
  <c r="F12" i="3" s="1"/>
  <c r="F5" i="2"/>
  <c r="F12" i="2" s="1"/>
  <c r="F15" i="1"/>
  <c r="F14" i="1"/>
  <c r="B20" i="6" l="1"/>
  <c r="B19" i="6"/>
  <c r="B18" i="6"/>
  <c r="B14" i="5"/>
  <c r="B13" i="5"/>
  <c r="F15" i="5"/>
  <c r="F14" i="5"/>
  <c r="F13" i="5"/>
  <c r="B17" i="5"/>
  <c r="B15" i="3"/>
  <c r="B14" i="2"/>
  <c r="B13" i="2"/>
  <c r="B15" i="4"/>
  <c r="B13" i="4"/>
  <c r="B17" i="4"/>
  <c r="B20" i="4" s="1"/>
  <c r="F14" i="4"/>
  <c r="F13" i="4"/>
  <c r="F15" i="3"/>
  <c r="F14" i="3"/>
  <c r="F13" i="3"/>
  <c r="B17" i="3"/>
  <c r="F15" i="2"/>
  <c r="F14" i="2"/>
  <c r="F13" i="2"/>
  <c r="B17" i="2"/>
  <c r="B14" i="1"/>
  <c r="B17" i="1"/>
  <c r="B15" i="1"/>
  <c r="B13" i="1"/>
  <c r="B20" i="5" l="1"/>
  <c r="B18" i="5"/>
  <c r="B19" i="5"/>
  <c r="B19" i="4"/>
  <c r="B18" i="4"/>
  <c r="B20" i="3"/>
  <c r="B19" i="3"/>
  <c r="B18" i="3"/>
  <c r="B19" i="2"/>
  <c r="B20" i="2"/>
  <c r="B18" i="2"/>
  <c r="B20" i="1"/>
  <c r="B18" i="1"/>
  <c r="B19" i="1"/>
</calcChain>
</file>

<file path=xl/sharedStrings.xml><?xml version="1.0" encoding="utf-8"?>
<sst xmlns="http://schemas.openxmlformats.org/spreadsheetml/2006/main" count="248" uniqueCount="38">
  <si>
    <t>hmotnost (t)</t>
  </si>
  <si>
    <t>HDV</t>
  </si>
  <si>
    <t>1. vůz</t>
  </si>
  <si>
    <t>2. vůz</t>
  </si>
  <si>
    <t>3. vůz</t>
  </si>
  <si>
    <t>4. vůz</t>
  </si>
  <si>
    <t>5. vůz</t>
  </si>
  <si>
    <t>6. vůz</t>
  </si>
  <si>
    <t>7. vůz</t>
  </si>
  <si>
    <t>8. vůz</t>
  </si>
  <si>
    <t>9. vůz</t>
  </si>
  <si>
    <t>10. vůz</t>
  </si>
  <si>
    <t>počet cestujících</t>
  </si>
  <si>
    <t>cestujících celkem</t>
  </si>
  <si>
    <t>naklápění (1/0)</t>
  </si>
  <si>
    <t>délka trasy (km)</t>
  </si>
  <si>
    <t>DC / 1 km</t>
  </si>
  <si>
    <t>DC / sedadlo</t>
  </si>
  <si>
    <t>DC / sedadlo / km</t>
  </si>
  <si>
    <t>Celkový poplatek DC</t>
  </si>
  <si>
    <t>Trakční energie (TE)</t>
  </si>
  <si>
    <t>TE / km</t>
  </si>
  <si>
    <t>TE / sedadlo</t>
  </si>
  <si>
    <t>TE / sedadlo / km</t>
  </si>
  <si>
    <t>hmotnost soupravy</t>
  </si>
  <si>
    <t>hmotnost včetně cestujících</t>
  </si>
  <si>
    <t>Celkový poplatek DC+TE</t>
  </si>
  <si>
    <t>DC+TE / 1km</t>
  </si>
  <si>
    <t>DC+TE / sedadlo</t>
  </si>
  <si>
    <t>DC+TE / sedadlo / km</t>
  </si>
  <si>
    <t>ČD 380+Ampz+4xBdmpee</t>
  </si>
  <si>
    <t>ČD 680</t>
  </si>
  <si>
    <t>LE 480</t>
  </si>
  <si>
    <t>RJ 162+ABmz+Ampz+ABmz+Ampz+ABmz</t>
  </si>
  <si>
    <t>"Odra" ČD151+Bee+Bmeer+Bmeer+Bpee+Bpee+Bee+Bdhmsee+Wrbumz+Ampz</t>
  </si>
  <si>
    <t>ČD 380+Ampz+ARmpee+Bmz+Bdmpee+Bdmpee</t>
  </si>
  <si>
    <t>ČD 380+Railjet ÖBB</t>
  </si>
  <si>
    <t>ČD 380+Ampz+ARmpee+Bee+Bpee+Bpee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</si>
</sst>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3" applyNumberFormat="0" applyFont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</cellStyleXfs>
  <cellXfs count="10">
    <xf numFmtId="0" fontId="0" fillId="0" borderId="0" xfId="0"/>
    <xf numFmtId="0" fontId="5" fillId="7" borderId="0" xfId="6"/>
    <xf numFmtId="0" fontId="0" fillId="5" borderId="3" xfId="4" applyFont="1"/>
    <xf numFmtId="0" fontId="0" fillId="5" borderId="0" xfId="4" applyFont="1" applyBorder="1"/>
    <xf numFmtId="0" fontId="2" fillId="2" borderId="1" xfId="1"/>
    <xf numFmtId="0" fontId="3" fillId="3" borderId="1" xfId="2"/>
    <xf numFmtId="0" fontId="4" fillId="4" borderId="2" xfId="3"/>
    <xf numFmtId="0" fontId="0" fillId="5" borderId="3" xfId="4" applyFont="1" applyAlignment="1"/>
    <xf numFmtId="0" fontId="5" fillId="6" borderId="0" xfId="5" applyAlignment="1">
      <alignment horizontal="left"/>
    </xf>
    <xf numFmtId="0" fontId="4" fillId="4" borderId="2" xfId="3" applyAlignment="1"/>
  </cellXfs>
  <cellStyles count="7">
    <cellStyle name="60 % – Zvýraznění1" xfId="6" builtinId="32"/>
    <cellStyle name="Kontrolní buňka" xfId="3" builtinId="23"/>
    <cellStyle name="Normální" xfId="0" builtinId="0"/>
    <cellStyle name="Poznámka" xfId="4" builtinId="10"/>
    <cellStyle name="Vstup" xfId="1" builtinId="20"/>
    <cellStyle name="Výpočet" xfId="2" builtinId="22"/>
    <cellStyle name="Zvýraznění 1" xfId="5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24" sqref="A24"/>
    </sheetView>
  </sheetViews>
  <sheetFormatPr defaultRowHeight="15" x14ac:dyDescent="0.25"/>
  <cols>
    <col min="1" max="1" width="22.85546875" customWidth="1"/>
  </cols>
  <sheetData>
    <row r="1" spans="1:12" x14ac:dyDescent="0.2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0</v>
      </c>
      <c r="B2" s="4">
        <v>86</v>
      </c>
      <c r="C2" s="4">
        <v>49</v>
      </c>
      <c r="D2" s="4">
        <v>49</v>
      </c>
      <c r="E2" s="4">
        <v>49</v>
      </c>
      <c r="F2" s="4">
        <v>49</v>
      </c>
      <c r="G2" s="4">
        <v>49</v>
      </c>
      <c r="H2" s="4"/>
      <c r="I2" s="4"/>
      <c r="J2" s="4"/>
      <c r="K2" s="4"/>
      <c r="L2" s="4"/>
    </row>
    <row r="3" spans="1:12" x14ac:dyDescent="0.25">
      <c r="A3" s="2" t="s">
        <v>12</v>
      </c>
      <c r="B3" s="4">
        <v>0</v>
      </c>
      <c r="C3" s="4">
        <v>58</v>
      </c>
      <c r="D3" s="4">
        <v>80</v>
      </c>
      <c r="E3" s="4">
        <v>80</v>
      </c>
      <c r="F3" s="4">
        <v>80</v>
      </c>
      <c r="G3" s="4">
        <v>80</v>
      </c>
      <c r="H3" s="4"/>
      <c r="I3" s="4"/>
      <c r="J3" s="4"/>
      <c r="K3" s="4"/>
      <c r="L3" s="4"/>
    </row>
    <row r="5" spans="1:12" x14ac:dyDescent="0.25">
      <c r="A5" s="2" t="s">
        <v>24</v>
      </c>
      <c r="B5" s="5">
        <f>SUM(B2:L2)</f>
        <v>331</v>
      </c>
      <c r="C5" s="7" t="s">
        <v>25</v>
      </c>
      <c r="D5" s="7"/>
      <c r="E5" s="7"/>
      <c r="F5" s="5">
        <f>B5+B6*0.08</f>
        <v>361.24</v>
      </c>
    </row>
    <row r="6" spans="1:12" x14ac:dyDescent="0.25">
      <c r="A6" s="2" t="s">
        <v>13</v>
      </c>
      <c r="B6" s="5">
        <f>SUM(B3:L3)</f>
        <v>378</v>
      </c>
    </row>
    <row r="8" spans="1:12" x14ac:dyDescent="0.25">
      <c r="A8" s="2" t="s">
        <v>14</v>
      </c>
      <c r="B8" s="4">
        <v>0</v>
      </c>
    </row>
    <row r="10" spans="1:12" x14ac:dyDescent="0.25">
      <c r="A10" s="3" t="s">
        <v>15</v>
      </c>
      <c r="B10" s="4">
        <v>356</v>
      </c>
    </row>
    <row r="11" spans="1:12" ht="15.75" thickBot="1" x14ac:dyDescent="0.3"/>
    <row r="12" spans="1:12" ht="16.5" thickTop="1" thickBot="1" x14ac:dyDescent="0.3">
      <c r="A12" s="6" t="s">
        <v>19</v>
      </c>
      <c r="B12" s="5">
        <f>7.56*B10+IF(B8=1,1.25,1)*((B5+B6*0.08)/1000)*43.34*B10</f>
        <v>8264.9464096000011</v>
      </c>
      <c r="D12" s="9" t="s">
        <v>20</v>
      </c>
      <c r="E12" s="9"/>
      <c r="F12" s="5">
        <f>2.56*25*1.2*B10*(F5/1000)</f>
        <v>9876.5905920000005</v>
      </c>
    </row>
    <row r="13" spans="1:12" ht="16.5" thickTop="1" thickBot="1" x14ac:dyDescent="0.3">
      <c r="A13" s="6" t="s">
        <v>16</v>
      </c>
      <c r="B13" s="5">
        <f>B12/B10</f>
        <v>23.216141600000004</v>
      </c>
      <c r="D13" s="9" t="s">
        <v>21</v>
      </c>
      <c r="E13" s="9"/>
      <c r="F13" s="5">
        <f>F12/B10</f>
        <v>27.743232000000003</v>
      </c>
    </row>
    <row r="14" spans="1:12" ht="16.5" thickTop="1" thickBot="1" x14ac:dyDescent="0.3">
      <c r="A14" s="6" t="s">
        <v>17</v>
      </c>
      <c r="B14" s="5">
        <f>B12/B6</f>
        <v>21.864937591534396</v>
      </c>
      <c r="D14" s="9" t="s">
        <v>22</v>
      </c>
      <c r="E14" s="9"/>
      <c r="F14" s="5">
        <f>F12/B6</f>
        <v>26.128546539682542</v>
      </c>
    </row>
    <row r="15" spans="1:12" ht="16.5" thickTop="1" thickBot="1" x14ac:dyDescent="0.3">
      <c r="A15" s="6" t="s">
        <v>18</v>
      </c>
      <c r="B15" s="5">
        <f>B12/B10/B6</f>
        <v>6.1418364021164032E-2</v>
      </c>
      <c r="D15" s="9" t="s">
        <v>23</v>
      </c>
      <c r="E15" s="9"/>
      <c r="F15" s="5">
        <f>F12/B6/B10</f>
        <v>7.3394793650793655E-2</v>
      </c>
    </row>
    <row r="16" spans="1:12" ht="16.5" thickTop="1" thickBot="1" x14ac:dyDescent="0.3"/>
    <row r="17" spans="1:12" ht="16.5" thickTop="1" thickBot="1" x14ac:dyDescent="0.3">
      <c r="A17" s="6" t="s">
        <v>26</v>
      </c>
      <c r="B17" s="5">
        <f>B12+F12</f>
        <v>18141.537001600002</v>
      </c>
    </row>
    <row r="18" spans="1:12" ht="16.5" thickTop="1" thickBot="1" x14ac:dyDescent="0.3">
      <c r="A18" s="6" t="s">
        <v>27</v>
      </c>
      <c r="B18" s="5">
        <f>B17/B10</f>
        <v>50.959373600000006</v>
      </c>
    </row>
    <row r="19" spans="1:12" ht="16.5" thickTop="1" thickBot="1" x14ac:dyDescent="0.3">
      <c r="A19" s="6" t="s">
        <v>28</v>
      </c>
      <c r="B19" s="5">
        <f>B17/B6</f>
        <v>47.993484131216938</v>
      </c>
      <c r="D19" s="8" t="s">
        <v>30</v>
      </c>
      <c r="E19" s="8"/>
      <c r="F19" s="8"/>
      <c r="G19" s="8"/>
      <c r="H19" s="8"/>
      <c r="I19" s="8"/>
      <c r="J19" s="8"/>
      <c r="K19" s="8"/>
      <c r="L19" s="8"/>
    </row>
    <row r="20" spans="1:12" ht="16.5" thickTop="1" thickBot="1" x14ac:dyDescent="0.3">
      <c r="A20" s="6" t="s">
        <v>29</v>
      </c>
      <c r="B20" s="5">
        <f>B17/B10/B6</f>
        <v>0.1348131576719577</v>
      </c>
      <c r="D20" s="8"/>
      <c r="E20" s="8"/>
      <c r="F20" s="8"/>
      <c r="G20" s="8"/>
      <c r="H20" s="8"/>
      <c r="I20" s="8"/>
      <c r="J20" s="8"/>
      <c r="K20" s="8"/>
      <c r="L20" s="8"/>
    </row>
    <row r="21" spans="1:12" ht="15.75" thickTop="1" x14ac:dyDescent="0.25"/>
  </sheetData>
  <mergeCells count="6">
    <mergeCell ref="C5:E5"/>
    <mergeCell ref="D19:L20"/>
    <mergeCell ref="D12:E12"/>
    <mergeCell ref="D13:E13"/>
    <mergeCell ref="D14:E14"/>
    <mergeCell ref="D15:E1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H16" sqref="H16"/>
    </sheetView>
  </sheetViews>
  <sheetFormatPr defaultRowHeight="15" x14ac:dyDescent="0.25"/>
  <cols>
    <col min="1" max="1" width="22.85546875" customWidth="1"/>
  </cols>
  <sheetData>
    <row r="1" spans="1:12" x14ac:dyDescent="0.2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0</v>
      </c>
      <c r="B2" s="4">
        <v>84.5</v>
      </c>
      <c r="C2" s="4">
        <v>48</v>
      </c>
      <c r="D2" s="4">
        <v>47</v>
      </c>
      <c r="E2" s="4">
        <v>48</v>
      </c>
      <c r="F2" s="4">
        <v>47</v>
      </c>
      <c r="G2" s="4">
        <v>48</v>
      </c>
      <c r="H2" s="4"/>
      <c r="I2" s="4"/>
      <c r="J2" s="4"/>
      <c r="K2" s="4"/>
      <c r="L2" s="4"/>
    </row>
    <row r="3" spans="1:12" x14ac:dyDescent="0.25">
      <c r="A3" s="2" t="s">
        <v>12</v>
      </c>
      <c r="B3" s="4">
        <v>1</v>
      </c>
      <c r="C3" s="4">
        <v>48</v>
      </c>
      <c r="D3" s="4">
        <v>48</v>
      </c>
      <c r="E3" s="4">
        <v>48</v>
      </c>
      <c r="F3" s="4">
        <v>48</v>
      </c>
      <c r="G3" s="4">
        <v>48</v>
      </c>
      <c r="H3" s="4"/>
      <c r="I3" s="4"/>
      <c r="J3" s="4"/>
      <c r="K3" s="4"/>
      <c r="L3" s="4"/>
    </row>
    <row r="5" spans="1:12" x14ac:dyDescent="0.25">
      <c r="A5" s="2" t="s">
        <v>24</v>
      </c>
      <c r="B5" s="5">
        <f>SUM(B2:L2)</f>
        <v>322.5</v>
      </c>
      <c r="C5" s="7" t="s">
        <v>25</v>
      </c>
      <c r="D5" s="7"/>
      <c r="E5" s="7"/>
      <c r="F5" s="5">
        <f>B5+B6*0.08</f>
        <v>341.78</v>
      </c>
    </row>
    <row r="6" spans="1:12" x14ac:dyDescent="0.25">
      <c r="A6" s="2" t="s">
        <v>13</v>
      </c>
      <c r="B6" s="5">
        <f>SUM(B3:L3)</f>
        <v>241</v>
      </c>
    </row>
    <row r="8" spans="1:12" x14ac:dyDescent="0.25">
      <c r="A8" s="2" t="s">
        <v>14</v>
      </c>
      <c r="B8" s="4">
        <v>0</v>
      </c>
    </row>
    <row r="10" spans="1:12" x14ac:dyDescent="0.25">
      <c r="A10" s="3" t="s">
        <v>15</v>
      </c>
      <c r="B10" s="4">
        <v>356</v>
      </c>
    </row>
    <row r="11" spans="1:12" ht="15.75" thickBot="1" x14ac:dyDescent="0.3"/>
    <row r="12" spans="1:12" ht="16.5" thickTop="1" thickBot="1" x14ac:dyDescent="0.3">
      <c r="A12" s="6" t="s">
        <v>19</v>
      </c>
      <c r="B12" s="5">
        <f>7.56*B10+IF(B8=1,1.25,1)*((B5+B6*0.08)/1000)*43.34*B10</f>
        <v>7964.6972912000001</v>
      </c>
      <c r="D12" s="9" t="s">
        <v>20</v>
      </c>
      <c r="E12" s="9"/>
      <c r="F12" s="5">
        <f>2.56*25*1.2*B10*(F5/1000)</f>
        <v>9344.5386239999989</v>
      </c>
    </row>
    <row r="13" spans="1:12" ht="16.5" thickTop="1" thickBot="1" x14ac:dyDescent="0.3">
      <c r="A13" s="6" t="s">
        <v>16</v>
      </c>
      <c r="B13" s="5">
        <f>B12/B10</f>
        <v>22.372745200000001</v>
      </c>
      <c r="D13" s="9" t="s">
        <v>21</v>
      </c>
      <c r="E13" s="9"/>
      <c r="F13" s="5">
        <f>F12/B10</f>
        <v>26.248703999999996</v>
      </c>
    </row>
    <row r="14" spans="1:12" ht="16.5" thickTop="1" thickBot="1" x14ac:dyDescent="0.3">
      <c r="A14" s="6" t="s">
        <v>17</v>
      </c>
      <c r="B14" s="5">
        <f>B12/B6</f>
        <v>33.048536478008302</v>
      </c>
      <c r="D14" s="9" t="s">
        <v>22</v>
      </c>
      <c r="E14" s="9"/>
      <c r="F14" s="5">
        <f>F12/B6</f>
        <v>38.774019186721986</v>
      </c>
    </row>
    <row r="15" spans="1:12" ht="16.5" thickTop="1" thickBot="1" x14ac:dyDescent="0.3">
      <c r="A15" s="6" t="s">
        <v>18</v>
      </c>
      <c r="B15" s="5">
        <f>B12/B10/B6</f>
        <v>9.2832967634854768E-2</v>
      </c>
      <c r="D15" s="9" t="s">
        <v>23</v>
      </c>
      <c r="E15" s="9"/>
      <c r="F15" s="5">
        <f>F12/B6/B10</f>
        <v>0.10891578423236513</v>
      </c>
    </row>
    <row r="16" spans="1:12" ht="16.5" thickTop="1" thickBot="1" x14ac:dyDescent="0.3"/>
    <row r="17" spans="1:12" ht="16.5" thickTop="1" thickBot="1" x14ac:dyDescent="0.3">
      <c r="A17" s="6" t="s">
        <v>26</v>
      </c>
      <c r="B17" s="5">
        <f>B12+F12</f>
        <v>17309.235915199999</v>
      </c>
    </row>
    <row r="18" spans="1:12" ht="16.5" thickTop="1" thickBot="1" x14ac:dyDescent="0.3">
      <c r="A18" s="6" t="s">
        <v>27</v>
      </c>
      <c r="B18" s="5">
        <f>B17/B10</f>
        <v>48.621449200000001</v>
      </c>
    </row>
    <row r="19" spans="1:12" ht="16.5" thickTop="1" thickBot="1" x14ac:dyDescent="0.3">
      <c r="A19" s="6" t="s">
        <v>28</v>
      </c>
      <c r="B19" s="5">
        <f>B17/B6</f>
        <v>71.822555664730288</v>
      </c>
      <c r="D19" s="8" t="s">
        <v>33</v>
      </c>
      <c r="E19" s="8"/>
      <c r="F19" s="8"/>
      <c r="G19" s="8"/>
      <c r="H19" s="8"/>
      <c r="I19" s="8"/>
      <c r="J19" s="8"/>
      <c r="K19" s="8"/>
      <c r="L19" s="8"/>
    </row>
    <row r="20" spans="1:12" ht="16.5" thickTop="1" thickBot="1" x14ac:dyDescent="0.3">
      <c r="A20" s="6" t="s">
        <v>29</v>
      </c>
      <c r="B20" s="5">
        <f>B17/B10/B6</f>
        <v>0.20174875186721991</v>
      </c>
      <c r="D20" s="8"/>
      <c r="E20" s="8"/>
      <c r="F20" s="8"/>
      <c r="G20" s="8"/>
      <c r="H20" s="8"/>
      <c r="I20" s="8"/>
      <c r="J20" s="8"/>
      <c r="K20" s="8"/>
      <c r="L20" s="8"/>
    </row>
    <row r="21" spans="1:12" ht="15.75" thickTop="1" x14ac:dyDescent="0.25"/>
  </sheetData>
  <mergeCells count="6">
    <mergeCell ref="D19:L20"/>
    <mergeCell ref="C5:E5"/>
    <mergeCell ref="D12:E12"/>
    <mergeCell ref="D13:E13"/>
    <mergeCell ref="D14:E14"/>
    <mergeCell ref="D15:E1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3" sqref="B3"/>
    </sheetView>
  </sheetViews>
  <sheetFormatPr defaultRowHeight="15" x14ac:dyDescent="0.25"/>
  <cols>
    <col min="1" max="1" width="22.85546875" customWidth="1"/>
  </cols>
  <sheetData>
    <row r="1" spans="1:12" x14ac:dyDescent="0.2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0</v>
      </c>
      <c r="B2" s="4">
        <v>150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2" t="s">
        <v>12</v>
      </c>
      <c r="B3" s="4">
        <v>237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25">
      <c r="A5" s="2" t="s">
        <v>24</v>
      </c>
      <c r="B5" s="5">
        <f>SUM(B2:L2)</f>
        <v>150</v>
      </c>
      <c r="C5" s="7" t="s">
        <v>25</v>
      </c>
      <c r="D5" s="7"/>
      <c r="E5" s="7"/>
      <c r="F5" s="5">
        <f>B5+B6*0.08</f>
        <v>168.96</v>
      </c>
    </row>
    <row r="6" spans="1:12" x14ac:dyDescent="0.25">
      <c r="A6" s="2" t="s">
        <v>13</v>
      </c>
      <c r="B6" s="5">
        <f>SUM(B3:L3)</f>
        <v>237</v>
      </c>
    </row>
    <row r="8" spans="1:12" x14ac:dyDescent="0.25">
      <c r="A8" s="2" t="s">
        <v>14</v>
      </c>
      <c r="B8" s="4">
        <v>0</v>
      </c>
    </row>
    <row r="10" spans="1:12" x14ac:dyDescent="0.25">
      <c r="A10" s="3" t="s">
        <v>15</v>
      </c>
      <c r="B10" s="4">
        <v>356</v>
      </c>
    </row>
    <row r="11" spans="1:12" ht="15.75" thickBot="1" x14ac:dyDescent="0.3"/>
    <row r="12" spans="1:12" ht="16.5" thickTop="1" thickBot="1" x14ac:dyDescent="0.3">
      <c r="A12" s="6" t="s">
        <v>19</v>
      </c>
      <c r="B12" s="5">
        <f>7.56*B10+IF(B8=1,1.25,1)*((B5+B6*0.08)/1000)*43.34*B10</f>
        <v>5298.2505983999999</v>
      </c>
      <c r="D12" s="9" t="s">
        <v>20</v>
      </c>
      <c r="E12" s="9"/>
      <c r="F12" s="5">
        <f>2.56*25*1.2*B10*(F5/1000)</f>
        <v>4619.5015679999997</v>
      </c>
    </row>
    <row r="13" spans="1:12" ht="16.5" thickTop="1" thickBot="1" x14ac:dyDescent="0.3">
      <c r="A13" s="6" t="s">
        <v>16</v>
      </c>
      <c r="B13" s="5">
        <f>B12/B10</f>
        <v>14.882726399999999</v>
      </c>
      <c r="D13" s="9" t="s">
        <v>21</v>
      </c>
      <c r="E13" s="9"/>
      <c r="F13" s="5">
        <f>F12/B10</f>
        <v>12.976127999999999</v>
      </c>
    </row>
    <row r="14" spans="1:12" ht="16.5" thickTop="1" thickBot="1" x14ac:dyDescent="0.3">
      <c r="A14" s="6" t="s">
        <v>17</v>
      </c>
      <c r="B14" s="5">
        <f>B12/B6</f>
        <v>22.355487756962024</v>
      </c>
      <c r="D14" s="9" t="s">
        <v>22</v>
      </c>
      <c r="E14" s="9"/>
      <c r="F14" s="5">
        <f>F12/B6</f>
        <v>19.491567797468353</v>
      </c>
    </row>
    <row r="15" spans="1:12" ht="16.5" thickTop="1" thickBot="1" x14ac:dyDescent="0.3">
      <c r="A15" s="6" t="s">
        <v>18</v>
      </c>
      <c r="B15" s="5">
        <f>B12/B10/B6</f>
        <v>6.2796313924050634E-2</v>
      </c>
      <c r="D15" s="9" t="s">
        <v>23</v>
      </c>
      <c r="E15" s="9"/>
      <c r="F15" s="5">
        <f>F12/B6/B10</f>
        <v>5.4751594936708857E-2</v>
      </c>
    </row>
    <row r="16" spans="1:12" ht="16.5" thickTop="1" thickBot="1" x14ac:dyDescent="0.3"/>
    <row r="17" spans="1:12" ht="16.5" thickTop="1" thickBot="1" x14ac:dyDescent="0.3">
      <c r="A17" s="6" t="s">
        <v>26</v>
      </c>
      <c r="B17" s="5">
        <f>B12+F12</f>
        <v>9917.7521663999996</v>
      </c>
    </row>
    <row r="18" spans="1:12" ht="16.5" thickTop="1" thickBot="1" x14ac:dyDescent="0.3">
      <c r="A18" s="6" t="s">
        <v>27</v>
      </c>
      <c r="B18" s="5">
        <f>B17/B10</f>
        <v>27.858854399999998</v>
      </c>
    </row>
    <row r="19" spans="1:12" ht="16.5" thickTop="1" thickBot="1" x14ac:dyDescent="0.3">
      <c r="A19" s="6" t="s">
        <v>28</v>
      </c>
      <c r="B19" s="5">
        <f>B17/B6</f>
        <v>41.847055554430376</v>
      </c>
      <c r="D19" s="8" t="s">
        <v>32</v>
      </c>
      <c r="E19" s="8"/>
      <c r="F19" s="8"/>
      <c r="G19" s="8"/>
      <c r="H19" s="8"/>
      <c r="I19" s="8"/>
      <c r="J19" s="8"/>
      <c r="K19" s="8"/>
      <c r="L19" s="8"/>
    </row>
    <row r="20" spans="1:12" ht="16.5" thickTop="1" thickBot="1" x14ac:dyDescent="0.3">
      <c r="A20" s="6" t="s">
        <v>29</v>
      </c>
      <c r="B20" s="5">
        <f>B17/B10/B6</f>
        <v>0.11754790886075948</v>
      </c>
      <c r="D20" s="8"/>
      <c r="E20" s="8"/>
      <c r="F20" s="8"/>
      <c r="G20" s="8"/>
      <c r="H20" s="8"/>
      <c r="I20" s="8"/>
      <c r="J20" s="8"/>
      <c r="K20" s="8"/>
      <c r="L20" s="8"/>
    </row>
    <row r="21" spans="1:12" ht="15.75" thickTop="1" x14ac:dyDescent="0.25"/>
  </sheetData>
  <mergeCells count="6">
    <mergeCell ref="D19:L20"/>
    <mergeCell ref="C5:E5"/>
    <mergeCell ref="D12:E12"/>
    <mergeCell ref="D13:E13"/>
    <mergeCell ref="D14:E14"/>
    <mergeCell ref="D15:E1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4" workbookViewId="0">
      <selection activeCell="B25" sqref="B25"/>
    </sheetView>
  </sheetViews>
  <sheetFormatPr defaultRowHeight="15" x14ac:dyDescent="0.25"/>
  <cols>
    <col min="1" max="1" width="22.85546875" customWidth="1"/>
  </cols>
  <sheetData>
    <row r="1" spans="1:12" x14ac:dyDescent="0.2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0</v>
      </c>
      <c r="B2" s="4">
        <v>385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2" t="s">
        <v>12</v>
      </c>
      <c r="B3" s="4">
        <v>333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25">
      <c r="A5" s="2" t="s">
        <v>24</v>
      </c>
      <c r="B5" s="5">
        <f>SUM(B2:L2)</f>
        <v>385</v>
      </c>
      <c r="C5" s="7" t="s">
        <v>25</v>
      </c>
      <c r="D5" s="7"/>
      <c r="E5" s="7"/>
      <c r="F5" s="5">
        <f>B5+B6*0.08</f>
        <v>411.64</v>
      </c>
    </row>
    <row r="6" spans="1:12" x14ac:dyDescent="0.25">
      <c r="A6" s="2" t="s">
        <v>13</v>
      </c>
      <c r="B6" s="5">
        <f>SUM(B3:L3)</f>
        <v>333</v>
      </c>
    </row>
    <row r="8" spans="1:12" x14ac:dyDescent="0.25">
      <c r="A8" s="2" t="s">
        <v>14</v>
      </c>
      <c r="B8" s="4">
        <v>1</v>
      </c>
    </row>
    <row r="10" spans="1:12" x14ac:dyDescent="0.25">
      <c r="A10" s="3" t="s">
        <v>15</v>
      </c>
      <c r="B10" s="4">
        <v>356</v>
      </c>
    </row>
    <row r="11" spans="1:12" ht="15.75" thickBot="1" x14ac:dyDescent="0.3"/>
    <row r="12" spans="1:12" ht="16.5" thickTop="1" thickBot="1" x14ac:dyDescent="0.3">
      <c r="A12" s="6" t="s">
        <v>19</v>
      </c>
      <c r="B12" s="5">
        <f>7.56*B10+IF(B8=1,1.25,1)*((B5+B6*0.08)/1000)*43.34*B10</f>
        <v>10630.372532000001</v>
      </c>
      <c r="D12" s="9" t="s">
        <v>20</v>
      </c>
      <c r="E12" s="9"/>
      <c r="F12" s="5">
        <f>2.56*25*1.2*B10*(F5/1000)</f>
        <v>11254.566912</v>
      </c>
    </row>
    <row r="13" spans="1:12" ht="16.5" thickTop="1" thickBot="1" x14ac:dyDescent="0.3">
      <c r="A13" s="6" t="s">
        <v>16</v>
      </c>
      <c r="B13" s="5">
        <f>B12/B10</f>
        <v>29.860597000000002</v>
      </c>
      <c r="D13" s="9" t="s">
        <v>21</v>
      </c>
      <c r="E13" s="9"/>
      <c r="F13" s="5">
        <f>F12/B10</f>
        <v>31.613952000000001</v>
      </c>
    </row>
    <row r="14" spans="1:12" ht="16.5" thickTop="1" thickBot="1" x14ac:dyDescent="0.3">
      <c r="A14" s="6" t="s">
        <v>17</v>
      </c>
      <c r="B14" s="5">
        <f>B12/B6</f>
        <v>31.923040636636639</v>
      </c>
      <c r="D14" s="9" t="s">
        <v>22</v>
      </c>
      <c r="E14" s="9"/>
      <c r="F14" s="5">
        <f>F12/B6</f>
        <v>33.797498234234233</v>
      </c>
    </row>
    <row r="15" spans="1:12" ht="16.5" thickTop="1" thickBot="1" x14ac:dyDescent="0.3">
      <c r="A15" s="6" t="s">
        <v>18</v>
      </c>
      <c r="B15" s="5">
        <f>B12/B10/B6</f>
        <v>8.9671462462462465E-2</v>
      </c>
      <c r="D15" s="9" t="s">
        <v>23</v>
      </c>
      <c r="E15" s="9"/>
      <c r="F15" s="5">
        <f>F12/B6/B10</f>
        <v>9.4936792792792796E-2</v>
      </c>
    </row>
    <row r="16" spans="1:12" ht="16.5" thickTop="1" thickBot="1" x14ac:dyDescent="0.3"/>
    <row r="17" spans="1:12" ht="16.5" thickTop="1" thickBot="1" x14ac:dyDescent="0.3">
      <c r="A17" s="6" t="s">
        <v>26</v>
      </c>
      <c r="B17" s="5">
        <f>B12+F12</f>
        <v>21884.939444000003</v>
      </c>
    </row>
    <row r="18" spans="1:12" ht="16.5" thickTop="1" thickBot="1" x14ac:dyDescent="0.3">
      <c r="A18" s="6" t="s">
        <v>27</v>
      </c>
      <c r="B18" s="5">
        <f>B17/B10</f>
        <v>61.47454900000001</v>
      </c>
    </row>
    <row r="19" spans="1:12" ht="16.5" thickTop="1" thickBot="1" x14ac:dyDescent="0.3">
      <c r="A19" s="6" t="s">
        <v>28</v>
      </c>
      <c r="B19" s="5">
        <f>B17/B6</f>
        <v>65.720538870870882</v>
      </c>
      <c r="D19" s="8" t="s">
        <v>31</v>
      </c>
      <c r="E19" s="8"/>
      <c r="F19" s="8"/>
      <c r="G19" s="8"/>
      <c r="H19" s="8"/>
      <c r="I19" s="8"/>
      <c r="J19" s="8"/>
      <c r="K19" s="8"/>
      <c r="L19" s="8"/>
    </row>
    <row r="20" spans="1:12" ht="16.5" thickTop="1" thickBot="1" x14ac:dyDescent="0.3">
      <c r="A20" s="6" t="s">
        <v>29</v>
      </c>
      <c r="B20" s="5">
        <f>B17/B10/B6</f>
        <v>0.18460825525525529</v>
      </c>
      <c r="D20" s="8"/>
      <c r="E20" s="8"/>
      <c r="F20" s="8"/>
      <c r="G20" s="8"/>
      <c r="H20" s="8"/>
      <c r="I20" s="8"/>
      <c r="J20" s="8"/>
      <c r="K20" s="8"/>
      <c r="L20" s="8"/>
    </row>
    <row r="21" spans="1:12" ht="15.75" thickTop="1" x14ac:dyDescent="0.25"/>
  </sheetData>
  <mergeCells count="6">
    <mergeCell ref="D19:L20"/>
    <mergeCell ref="C5:E5"/>
    <mergeCell ref="D12:E12"/>
    <mergeCell ref="D13:E13"/>
    <mergeCell ref="D14:E14"/>
    <mergeCell ref="D15:E1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9" sqref="B9"/>
    </sheetView>
  </sheetViews>
  <sheetFormatPr defaultRowHeight="15" x14ac:dyDescent="0.25"/>
  <cols>
    <col min="1" max="1" width="22.85546875" customWidth="1"/>
  </cols>
  <sheetData>
    <row r="1" spans="1:12" x14ac:dyDescent="0.2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0</v>
      </c>
      <c r="B2" s="4">
        <v>82</v>
      </c>
      <c r="C2" s="4">
        <v>46</v>
      </c>
      <c r="D2" s="4">
        <v>39</v>
      </c>
      <c r="E2" s="4">
        <v>39</v>
      </c>
      <c r="F2" s="4">
        <v>49</v>
      </c>
      <c r="G2" s="4">
        <v>49</v>
      </c>
      <c r="H2" s="4">
        <v>46</v>
      </c>
      <c r="I2" s="4">
        <v>38</v>
      </c>
      <c r="J2" s="4">
        <v>49</v>
      </c>
      <c r="K2" s="4">
        <v>49</v>
      </c>
      <c r="L2" s="4"/>
    </row>
    <row r="3" spans="1:12" x14ac:dyDescent="0.25">
      <c r="A3" s="2" t="s">
        <v>12</v>
      </c>
      <c r="B3" s="4">
        <v>0</v>
      </c>
      <c r="C3" s="4">
        <v>60</v>
      </c>
      <c r="D3" s="4">
        <v>66</v>
      </c>
      <c r="E3" s="4">
        <v>66</v>
      </c>
      <c r="F3" s="4">
        <v>78</v>
      </c>
      <c r="G3" s="4">
        <v>78</v>
      </c>
      <c r="H3" s="4">
        <v>60</v>
      </c>
      <c r="I3" s="4">
        <v>36</v>
      </c>
      <c r="J3" s="4">
        <v>0</v>
      </c>
      <c r="K3" s="4">
        <v>58</v>
      </c>
      <c r="L3" s="4"/>
    </row>
    <row r="5" spans="1:12" x14ac:dyDescent="0.25">
      <c r="A5" s="2" t="s">
        <v>24</v>
      </c>
      <c r="B5" s="5">
        <f>SUM(B2:L2)</f>
        <v>486</v>
      </c>
      <c r="C5" s="7" t="s">
        <v>25</v>
      </c>
      <c r="D5" s="7"/>
      <c r="E5" s="7"/>
      <c r="F5" s="5">
        <f>B5+B6*0.08</f>
        <v>526.16</v>
      </c>
    </row>
    <row r="6" spans="1:12" x14ac:dyDescent="0.25">
      <c r="A6" s="2" t="s">
        <v>13</v>
      </c>
      <c r="B6" s="5">
        <f>SUM(B3:L3)</f>
        <v>502</v>
      </c>
    </row>
    <row r="8" spans="1:12" x14ac:dyDescent="0.25">
      <c r="A8" s="2" t="s">
        <v>14</v>
      </c>
      <c r="B8" s="4">
        <v>0</v>
      </c>
    </row>
    <row r="10" spans="1:12" x14ac:dyDescent="0.25">
      <c r="A10" s="3" t="s">
        <v>15</v>
      </c>
      <c r="B10" s="4">
        <v>356</v>
      </c>
    </row>
    <row r="11" spans="1:12" ht="15.75" thickBot="1" x14ac:dyDescent="0.3"/>
    <row r="12" spans="1:12" ht="16.5" thickTop="1" thickBot="1" x14ac:dyDescent="0.3">
      <c r="A12" s="6" t="s">
        <v>19</v>
      </c>
      <c r="B12" s="5">
        <f>7.56*B10+IF(B8=1,1.25,1)*((B5+B6*0.08)/1000)*43.34*B10</f>
        <v>10809.503686399999</v>
      </c>
      <c r="D12" s="9" t="s">
        <v>20</v>
      </c>
      <c r="E12" s="9"/>
      <c r="F12" s="5">
        <f>2.56*25*1.2*B10*(F5/1000)</f>
        <v>14385.635327999998</v>
      </c>
    </row>
    <row r="13" spans="1:12" ht="16.5" thickTop="1" thickBot="1" x14ac:dyDescent="0.3">
      <c r="A13" s="6" t="s">
        <v>16</v>
      </c>
      <c r="B13" s="5">
        <f>B12/B10</f>
        <v>30.363774399999997</v>
      </c>
      <c r="D13" s="9" t="s">
        <v>21</v>
      </c>
      <c r="E13" s="9"/>
      <c r="F13" s="5">
        <f>F12/B10</f>
        <v>40.409087999999997</v>
      </c>
    </row>
    <row r="14" spans="1:12" ht="16.5" thickTop="1" thickBot="1" x14ac:dyDescent="0.3">
      <c r="A14" s="6" t="s">
        <v>17</v>
      </c>
      <c r="B14" s="5">
        <f>B12/B6</f>
        <v>21.532875869322709</v>
      </c>
      <c r="D14" s="9" t="s">
        <v>22</v>
      </c>
      <c r="E14" s="9"/>
      <c r="F14" s="5">
        <f>F12/B6</f>
        <v>28.656644079681271</v>
      </c>
    </row>
    <row r="15" spans="1:12" ht="16.5" thickTop="1" thickBot="1" x14ac:dyDescent="0.3">
      <c r="A15" s="6" t="s">
        <v>18</v>
      </c>
      <c r="B15" s="5">
        <f>B12/B10/B6</f>
        <v>6.0485606374501989E-2</v>
      </c>
      <c r="D15" s="9" t="s">
        <v>23</v>
      </c>
      <c r="E15" s="9"/>
      <c r="F15" s="5">
        <f>F12/B6/B10</f>
        <v>8.0496191235059744E-2</v>
      </c>
    </row>
    <row r="16" spans="1:12" ht="16.5" thickTop="1" thickBot="1" x14ac:dyDescent="0.3"/>
    <row r="17" spans="1:12" ht="16.5" thickTop="1" thickBot="1" x14ac:dyDescent="0.3">
      <c r="A17" s="6" t="s">
        <v>26</v>
      </c>
      <c r="B17" s="5">
        <f>B12+F12</f>
        <v>25195.139014399996</v>
      </c>
    </row>
    <row r="18" spans="1:12" ht="16.5" thickTop="1" thickBot="1" x14ac:dyDescent="0.3">
      <c r="A18" s="6" t="s">
        <v>27</v>
      </c>
      <c r="B18" s="5">
        <f>B17/B10</f>
        <v>70.772862399999994</v>
      </c>
    </row>
    <row r="19" spans="1:12" ht="16.5" thickTop="1" thickBot="1" x14ac:dyDescent="0.3">
      <c r="A19" s="6" t="s">
        <v>28</v>
      </c>
      <c r="B19" s="5">
        <f>B17/B6</f>
        <v>50.189519949003973</v>
      </c>
      <c r="D19" s="8" t="s">
        <v>34</v>
      </c>
      <c r="E19" s="8"/>
      <c r="F19" s="8"/>
      <c r="G19" s="8"/>
      <c r="H19" s="8"/>
      <c r="I19" s="8"/>
      <c r="J19" s="8"/>
      <c r="K19" s="8"/>
      <c r="L19" s="8"/>
    </row>
    <row r="20" spans="1:12" ht="16.5" thickTop="1" thickBot="1" x14ac:dyDescent="0.3">
      <c r="A20" s="6" t="s">
        <v>29</v>
      </c>
      <c r="B20" s="5">
        <f>B17/B10/B6</f>
        <v>0.14098179760956175</v>
      </c>
      <c r="D20" s="8"/>
      <c r="E20" s="8"/>
      <c r="F20" s="8"/>
      <c r="G20" s="8"/>
      <c r="H20" s="8"/>
      <c r="I20" s="8"/>
      <c r="J20" s="8"/>
      <c r="K20" s="8"/>
      <c r="L20" s="8"/>
    </row>
    <row r="21" spans="1:12" ht="15.75" thickTop="1" x14ac:dyDescent="0.25"/>
  </sheetData>
  <mergeCells count="6">
    <mergeCell ref="D19:L20"/>
    <mergeCell ref="C5:E5"/>
    <mergeCell ref="D12:E12"/>
    <mergeCell ref="D13:E13"/>
    <mergeCell ref="D14:E14"/>
    <mergeCell ref="D15:E1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21" sqref="C21"/>
    </sheetView>
  </sheetViews>
  <sheetFormatPr defaultRowHeight="15" x14ac:dyDescent="0.25"/>
  <cols>
    <col min="1" max="1" width="22.85546875" customWidth="1"/>
  </cols>
  <sheetData>
    <row r="1" spans="1:12" x14ac:dyDescent="0.2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0</v>
      </c>
      <c r="B2" s="4">
        <v>86</v>
      </c>
      <c r="C2" s="4">
        <v>49</v>
      </c>
      <c r="D2" s="4">
        <v>48</v>
      </c>
      <c r="E2" s="4">
        <v>50</v>
      </c>
      <c r="F2" s="4">
        <v>49</v>
      </c>
      <c r="G2" s="4">
        <v>49</v>
      </c>
      <c r="H2" s="4"/>
      <c r="I2" s="4"/>
      <c r="J2" s="4"/>
      <c r="K2" s="4"/>
      <c r="L2" s="4"/>
    </row>
    <row r="3" spans="1:12" x14ac:dyDescent="0.25">
      <c r="A3" s="2" t="s">
        <v>12</v>
      </c>
      <c r="B3" s="4">
        <v>0</v>
      </c>
      <c r="C3" s="4">
        <v>58</v>
      </c>
      <c r="D3" s="4">
        <v>22</v>
      </c>
      <c r="E3" s="4">
        <v>66</v>
      </c>
      <c r="F3" s="4">
        <v>80</v>
      </c>
      <c r="G3" s="4">
        <v>80</v>
      </c>
      <c r="H3" s="4"/>
      <c r="I3" s="4"/>
      <c r="J3" s="4"/>
      <c r="K3" s="4"/>
      <c r="L3" s="4"/>
    </row>
    <row r="5" spans="1:12" x14ac:dyDescent="0.25">
      <c r="A5" s="2" t="s">
        <v>24</v>
      </c>
      <c r="B5" s="5">
        <f>SUM(B2:L2)</f>
        <v>331</v>
      </c>
      <c r="C5" s="7" t="s">
        <v>25</v>
      </c>
      <c r="D5" s="7"/>
      <c r="E5" s="7"/>
      <c r="F5" s="5">
        <f>B5+B6*0.08</f>
        <v>355.48</v>
      </c>
    </row>
    <row r="6" spans="1:12" x14ac:dyDescent="0.25">
      <c r="A6" s="2" t="s">
        <v>13</v>
      </c>
      <c r="B6" s="5">
        <f>SUM(B3:L3)</f>
        <v>306</v>
      </c>
    </row>
    <row r="8" spans="1:12" x14ac:dyDescent="0.25">
      <c r="A8" s="2" t="s">
        <v>14</v>
      </c>
      <c r="B8" s="4">
        <v>0</v>
      </c>
    </row>
    <row r="10" spans="1:12" x14ac:dyDescent="0.25">
      <c r="A10" s="3" t="s">
        <v>15</v>
      </c>
      <c r="B10" s="4">
        <v>356</v>
      </c>
    </row>
    <row r="11" spans="1:12" ht="15.75" thickBot="1" x14ac:dyDescent="0.3"/>
    <row r="12" spans="1:12" ht="16.5" thickTop="1" thickBot="1" x14ac:dyDescent="0.3">
      <c r="A12" s="6" t="s">
        <v>19</v>
      </c>
      <c r="B12" s="5">
        <f>7.56*B10+IF(B8=1,1.25,1)*((B5+B6*0.08)/1000)*43.34*B10</f>
        <v>8176.0751392000002</v>
      </c>
      <c r="D12" s="9" t="s">
        <v>20</v>
      </c>
      <c r="E12" s="9"/>
      <c r="F12" s="5">
        <f>2.56*25*1.2*B10*(F5/1000)</f>
        <v>9719.1075839999994</v>
      </c>
    </row>
    <row r="13" spans="1:12" ht="16.5" thickTop="1" thickBot="1" x14ac:dyDescent="0.3">
      <c r="A13" s="6" t="s">
        <v>16</v>
      </c>
      <c r="B13" s="5">
        <f>B12/B10</f>
        <v>22.966503200000002</v>
      </c>
      <c r="D13" s="9" t="s">
        <v>21</v>
      </c>
      <c r="E13" s="9"/>
      <c r="F13" s="5">
        <f>F12/B10</f>
        <v>27.300863999999997</v>
      </c>
    </row>
    <row r="14" spans="1:12" ht="16.5" thickTop="1" thickBot="1" x14ac:dyDescent="0.3">
      <c r="A14" s="6" t="s">
        <v>17</v>
      </c>
      <c r="B14" s="5">
        <f>B12/B6</f>
        <v>26.719199801307191</v>
      </c>
      <c r="D14" s="9" t="s">
        <v>22</v>
      </c>
      <c r="E14" s="9"/>
      <c r="F14" s="5">
        <f>F12/B6</f>
        <v>31.761789490196076</v>
      </c>
    </row>
    <row r="15" spans="1:12" ht="16.5" thickTop="1" thickBot="1" x14ac:dyDescent="0.3">
      <c r="A15" s="6" t="s">
        <v>18</v>
      </c>
      <c r="B15" s="5">
        <f>B12/B10/B6</f>
        <v>7.5053932026143799E-2</v>
      </c>
      <c r="D15" s="9" t="s">
        <v>23</v>
      </c>
      <c r="E15" s="9"/>
      <c r="F15" s="5">
        <f>F12/B6/B10</f>
        <v>8.9218509803921556E-2</v>
      </c>
    </row>
    <row r="16" spans="1:12" ht="16.5" thickTop="1" thickBot="1" x14ac:dyDescent="0.3"/>
    <row r="17" spans="1:12" ht="16.5" thickTop="1" thickBot="1" x14ac:dyDescent="0.3">
      <c r="A17" s="6" t="s">
        <v>26</v>
      </c>
      <c r="B17" s="5">
        <f>B12+F12</f>
        <v>17895.1827232</v>
      </c>
    </row>
    <row r="18" spans="1:12" ht="16.5" thickTop="1" thickBot="1" x14ac:dyDescent="0.3">
      <c r="A18" s="6" t="s">
        <v>27</v>
      </c>
      <c r="B18" s="5">
        <f>B17/B10</f>
        <v>50.267367199999995</v>
      </c>
    </row>
    <row r="19" spans="1:12" ht="16.5" thickTop="1" thickBot="1" x14ac:dyDescent="0.3">
      <c r="A19" s="6" t="s">
        <v>28</v>
      </c>
      <c r="B19" s="5">
        <f>B17/B6</f>
        <v>58.480989291503263</v>
      </c>
      <c r="D19" s="8" t="s">
        <v>35</v>
      </c>
      <c r="E19" s="8"/>
      <c r="F19" s="8"/>
      <c r="G19" s="8"/>
      <c r="H19" s="8"/>
      <c r="I19" s="8"/>
      <c r="J19" s="8"/>
      <c r="K19" s="8"/>
      <c r="L19" s="8"/>
    </row>
    <row r="20" spans="1:12" ht="16.5" thickTop="1" thickBot="1" x14ac:dyDescent="0.3">
      <c r="A20" s="6" t="s">
        <v>29</v>
      </c>
      <c r="B20" s="5">
        <f>B17/B10/B6</f>
        <v>0.16427244183006534</v>
      </c>
      <c r="D20" s="8"/>
      <c r="E20" s="8"/>
      <c r="F20" s="8"/>
      <c r="G20" s="8"/>
      <c r="H20" s="8"/>
      <c r="I20" s="8"/>
      <c r="J20" s="8"/>
      <c r="K20" s="8"/>
      <c r="L20" s="8"/>
    </row>
    <row r="21" spans="1:12" ht="15.75" thickTop="1" x14ac:dyDescent="0.25"/>
  </sheetData>
  <mergeCells count="6">
    <mergeCell ref="D19:L20"/>
    <mergeCell ref="C5:E5"/>
    <mergeCell ref="D12:E12"/>
    <mergeCell ref="D13:E13"/>
    <mergeCell ref="D14:E14"/>
    <mergeCell ref="D15:E1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I4" sqref="I4"/>
    </sheetView>
  </sheetViews>
  <sheetFormatPr defaultRowHeight="15" x14ac:dyDescent="0.25"/>
  <cols>
    <col min="1" max="1" width="22.85546875" customWidth="1"/>
  </cols>
  <sheetData>
    <row r="1" spans="1:12" x14ac:dyDescent="0.2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0</v>
      </c>
      <c r="B2" s="4">
        <v>86</v>
      </c>
      <c r="C2" s="4">
        <v>56</v>
      </c>
      <c r="D2" s="4">
        <v>50</v>
      </c>
      <c r="E2" s="4">
        <v>52</v>
      </c>
      <c r="F2" s="4">
        <v>50</v>
      </c>
      <c r="G2" s="4">
        <v>50</v>
      </c>
      <c r="H2" s="4">
        <v>50</v>
      </c>
      <c r="I2" s="4">
        <v>50</v>
      </c>
      <c r="J2" s="4"/>
      <c r="K2" s="4"/>
      <c r="L2" s="4"/>
    </row>
    <row r="3" spans="1:12" x14ac:dyDescent="0.25">
      <c r="A3" s="2" t="s">
        <v>12</v>
      </c>
      <c r="B3" s="4">
        <v>0</v>
      </c>
      <c r="C3" s="4">
        <v>27</v>
      </c>
      <c r="D3" s="4">
        <v>55</v>
      </c>
      <c r="E3" s="4">
        <v>10</v>
      </c>
      <c r="F3" s="4">
        <v>80</v>
      </c>
      <c r="G3" s="4">
        <v>80</v>
      </c>
      <c r="H3" s="4">
        <v>80</v>
      </c>
      <c r="I3" s="4">
        <v>76</v>
      </c>
      <c r="J3" s="4"/>
      <c r="K3" s="4"/>
      <c r="L3" s="4"/>
    </row>
    <row r="5" spans="1:12" x14ac:dyDescent="0.25">
      <c r="A5" s="2" t="s">
        <v>24</v>
      </c>
      <c r="B5" s="5">
        <f>SUM(B2:L2)</f>
        <v>444</v>
      </c>
      <c r="C5" s="7" t="s">
        <v>25</v>
      </c>
      <c r="D5" s="7"/>
      <c r="E5" s="7"/>
      <c r="F5" s="5">
        <f>B5+B6*0.08</f>
        <v>476.64</v>
      </c>
    </row>
    <row r="6" spans="1:12" x14ac:dyDescent="0.25">
      <c r="A6" s="2" t="s">
        <v>13</v>
      </c>
      <c r="B6" s="5">
        <f>SUM(B3:L3)</f>
        <v>408</v>
      </c>
    </row>
    <row r="8" spans="1:12" x14ac:dyDescent="0.25">
      <c r="A8" s="2" t="s">
        <v>14</v>
      </c>
      <c r="B8" s="4">
        <v>0</v>
      </c>
    </row>
    <row r="10" spans="1:12" x14ac:dyDescent="0.25">
      <c r="A10" s="3" t="s">
        <v>15</v>
      </c>
      <c r="B10" s="4">
        <v>356</v>
      </c>
    </row>
    <row r="11" spans="1:12" ht="15.75" thickBot="1" x14ac:dyDescent="0.3"/>
    <row r="12" spans="1:12" ht="16.5" thickTop="1" thickBot="1" x14ac:dyDescent="0.3">
      <c r="A12" s="6" t="s">
        <v>19</v>
      </c>
      <c r="B12" s="5">
        <f>7.56*B10+IF(B8=1,1.25,1)*((B5+B6*0.08)/1000)*43.34*B10</f>
        <v>10045.4576256</v>
      </c>
      <c r="D12" s="9" t="s">
        <v>20</v>
      </c>
      <c r="E12" s="9"/>
      <c r="F12" s="5">
        <f>2.56*25*1.2*B10*(F5/1000)</f>
        <v>13031.718912</v>
      </c>
    </row>
    <row r="13" spans="1:12" ht="16.5" thickTop="1" thickBot="1" x14ac:dyDescent="0.3">
      <c r="A13" s="6" t="s">
        <v>16</v>
      </c>
      <c r="B13" s="5">
        <f>B12/B10</f>
        <v>28.217577599999998</v>
      </c>
      <c r="D13" s="9" t="s">
        <v>21</v>
      </c>
      <c r="E13" s="9"/>
      <c r="F13" s="5">
        <f>F12/B10</f>
        <v>36.605952000000002</v>
      </c>
    </row>
    <row r="14" spans="1:12" ht="16.5" thickTop="1" thickBot="1" x14ac:dyDescent="0.3">
      <c r="A14" s="6" t="s">
        <v>17</v>
      </c>
      <c r="B14" s="5">
        <f>B12/B6</f>
        <v>24.621219670588236</v>
      </c>
      <c r="D14" s="9" t="s">
        <v>22</v>
      </c>
      <c r="E14" s="9"/>
      <c r="F14" s="5">
        <f>F12/B6</f>
        <v>31.940487529411765</v>
      </c>
    </row>
    <row r="15" spans="1:12" ht="16.5" thickTop="1" thickBot="1" x14ac:dyDescent="0.3">
      <c r="A15" s="6" t="s">
        <v>18</v>
      </c>
      <c r="B15" s="5">
        <f>B12/B10/B6</f>
        <v>6.9160729411764696E-2</v>
      </c>
      <c r="D15" s="9" t="s">
        <v>23</v>
      </c>
      <c r="E15" s="9"/>
      <c r="F15" s="5">
        <f>F12/B6/B10</f>
        <v>8.972047058823529E-2</v>
      </c>
    </row>
    <row r="16" spans="1:12" ht="16.5" thickTop="1" thickBot="1" x14ac:dyDescent="0.3"/>
    <row r="17" spans="1:12" ht="16.5" thickTop="1" thickBot="1" x14ac:dyDescent="0.3">
      <c r="A17" s="6" t="s">
        <v>26</v>
      </c>
      <c r="B17" s="5">
        <f>B12+F12</f>
        <v>23077.1765376</v>
      </c>
    </row>
    <row r="18" spans="1:12" ht="16.5" thickTop="1" thickBot="1" x14ac:dyDescent="0.3">
      <c r="A18" s="6" t="s">
        <v>27</v>
      </c>
      <c r="B18" s="5">
        <f>B17/B10</f>
        <v>64.823529600000001</v>
      </c>
    </row>
    <row r="19" spans="1:12" ht="16.5" thickTop="1" thickBot="1" x14ac:dyDescent="0.3">
      <c r="A19" s="6" t="s">
        <v>28</v>
      </c>
      <c r="B19" s="5">
        <f>B17/B6</f>
        <v>56.561707200000001</v>
      </c>
      <c r="D19" s="8" t="s">
        <v>36</v>
      </c>
      <c r="E19" s="8"/>
      <c r="F19" s="8"/>
      <c r="G19" s="8"/>
      <c r="H19" s="8"/>
      <c r="I19" s="8"/>
      <c r="J19" s="8"/>
      <c r="K19" s="8"/>
      <c r="L19" s="8"/>
    </row>
    <row r="20" spans="1:12" ht="16.5" thickTop="1" thickBot="1" x14ac:dyDescent="0.3">
      <c r="A20" s="6" t="s">
        <v>29</v>
      </c>
      <c r="B20" s="5">
        <f>B17/B10/B6</f>
        <v>0.1588812</v>
      </c>
      <c r="D20" s="8"/>
      <c r="E20" s="8"/>
      <c r="F20" s="8"/>
      <c r="G20" s="8"/>
      <c r="H20" s="8"/>
      <c r="I20" s="8"/>
      <c r="J20" s="8"/>
      <c r="K20" s="8"/>
      <c r="L20" s="8"/>
    </row>
    <row r="21" spans="1:12" ht="15.75" thickTop="1" x14ac:dyDescent="0.25"/>
  </sheetData>
  <mergeCells count="6">
    <mergeCell ref="D19:L20"/>
    <mergeCell ref="C5:E5"/>
    <mergeCell ref="D12:E12"/>
    <mergeCell ref="D13:E13"/>
    <mergeCell ref="D14:E14"/>
    <mergeCell ref="D15:E15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4" sqref="C4"/>
    </sheetView>
  </sheetViews>
  <sheetFormatPr defaultRowHeight="15" x14ac:dyDescent="0.25"/>
  <cols>
    <col min="1" max="1" width="22.85546875" customWidth="1"/>
  </cols>
  <sheetData>
    <row r="1" spans="1:12" x14ac:dyDescent="0.25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0</v>
      </c>
      <c r="B2" s="4">
        <v>86</v>
      </c>
      <c r="C2" s="4">
        <v>43</v>
      </c>
      <c r="D2" s="4">
        <v>48</v>
      </c>
      <c r="E2" s="4">
        <v>46</v>
      </c>
      <c r="F2" s="4">
        <v>43</v>
      </c>
      <c r="G2" s="4">
        <v>43</v>
      </c>
      <c r="H2" s="4"/>
      <c r="I2" s="4"/>
      <c r="J2" s="4"/>
      <c r="K2" s="4"/>
      <c r="L2" s="4"/>
    </row>
    <row r="3" spans="1:12" x14ac:dyDescent="0.25">
      <c r="A3" s="2" t="s">
        <v>12</v>
      </c>
      <c r="B3" s="4">
        <v>0</v>
      </c>
      <c r="C3" s="4">
        <v>60</v>
      </c>
      <c r="D3" s="4">
        <v>22</v>
      </c>
      <c r="E3" s="4">
        <v>60</v>
      </c>
      <c r="F3" s="4">
        <v>78</v>
      </c>
      <c r="G3" s="4">
        <v>78</v>
      </c>
      <c r="H3" s="4"/>
      <c r="I3" s="4"/>
      <c r="J3" s="4"/>
      <c r="K3" s="4"/>
      <c r="L3" s="4"/>
    </row>
    <row r="5" spans="1:12" x14ac:dyDescent="0.25">
      <c r="A5" s="2" t="s">
        <v>24</v>
      </c>
      <c r="B5" s="5">
        <f>SUM(B2:L2)</f>
        <v>309</v>
      </c>
      <c r="C5" s="7" t="s">
        <v>25</v>
      </c>
      <c r="D5" s="7"/>
      <c r="E5" s="7"/>
      <c r="F5" s="5">
        <f>B5+B6*0.08</f>
        <v>332.84</v>
      </c>
    </row>
    <row r="6" spans="1:12" x14ac:dyDescent="0.25">
      <c r="A6" s="2" t="s">
        <v>13</v>
      </c>
      <c r="B6" s="5">
        <f>SUM(B3:L3)</f>
        <v>298</v>
      </c>
    </row>
    <row r="8" spans="1:12" x14ac:dyDescent="0.25">
      <c r="A8" s="2" t="s">
        <v>14</v>
      </c>
      <c r="B8" s="4">
        <v>0</v>
      </c>
    </row>
    <row r="10" spans="1:12" x14ac:dyDescent="0.25">
      <c r="A10" s="3" t="s">
        <v>15</v>
      </c>
      <c r="B10" s="4">
        <v>356</v>
      </c>
    </row>
    <row r="11" spans="1:12" ht="15.75" thickBot="1" x14ac:dyDescent="0.3"/>
    <row r="12" spans="1:12" ht="16.5" thickTop="1" thickBot="1" x14ac:dyDescent="0.3">
      <c r="A12" s="6" t="s">
        <v>19</v>
      </c>
      <c r="B12" s="5">
        <f>7.56*B10+IF(B8=1,1.25,1)*((B5+B6*0.08)/1000)*43.34*B10</f>
        <v>7826.7616736</v>
      </c>
      <c r="D12" s="9" t="s">
        <v>20</v>
      </c>
      <c r="E12" s="9"/>
      <c r="F12" s="5">
        <f>2.56*25*1.2*B10*(F5/1000)</f>
        <v>9100.1118719999995</v>
      </c>
    </row>
    <row r="13" spans="1:12" ht="16.5" thickTop="1" thickBot="1" x14ac:dyDescent="0.3">
      <c r="A13" s="6" t="s">
        <v>16</v>
      </c>
      <c r="B13" s="5">
        <f>B12/B10</f>
        <v>21.985285600000001</v>
      </c>
      <c r="D13" s="9" t="s">
        <v>21</v>
      </c>
      <c r="E13" s="9"/>
      <c r="F13" s="5">
        <f>F12/B10</f>
        <v>25.562111999999999</v>
      </c>
    </row>
    <row r="14" spans="1:12" ht="16.5" thickTop="1" thickBot="1" x14ac:dyDescent="0.3">
      <c r="A14" s="6" t="s">
        <v>17</v>
      </c>
      <c r="B14" s="5">
        <f>B12/B6</f>
        <v>26.264300918120806</v>
      </c>
      <c r="D14" s="9" t="s">
        <v>22</v>
      </c>
      <c r="E14" s="9"/>
      <c r="F14" s="5">
        <f>F12/B6</f>
        <v>30.537288161073825</v>
      </c>
    </row>
    <row r="15" spans="1:12" ht="16.5" thickTop="1" thickBot="1" x14ac:dyDescent="0.3">
      <c r="A15" s="6" t="s">
        <v>18</v>
      </c>
      <c r="B15" s="5">
        <f>B12/B10/B6</f>
        <v>7.3776126174496651E-2</v>
      </c>
      <c r="D15" s="9" t="s">
        <v>23</v>
      </c>
      <c r="E15" s="9"/>
      <c r="F15" s="5">
        <f>F12/B6/B10</f>
        <v>8.5778899328859057E-2</v>
      </c>
    </row>
    <row r="16" spans="1:12" ht="16.5" thickTop="1" thickBot="1" x14ac:dyDescent="0.3"/>
    <row r="17" spans="1:12" ht="16.5" thickTop="1" thickBot="1" x14ac:dyDescent="0.3">
      <c r="A17" s="6" t="s">
        <v>26</v>
      </c>
      <c r="B17" s="5">
        <f>B12+F12</f>
        <v>16926.873545599999</v>
      </c>
    </row>
    <row r="18" spans="1:12" ht="16.5" thickTop="1" thickBot="1" x14ac:dyDescent="0.3">
      <c r="A18" s="6" t="s">
        <v>27</v>
      </c>
      <c r="B18" s="5">
        <f>B17/B10</f>
        <v>47.547397599999996</v>
      </c>
    </row>
    <row r="19" spans="1:12" ht="16.5" thickTop="1" thickBot="1" x14ac:dyDescent="0.3">
      <c r="A19" s="6" t="s">
        <v>28</v>
      </c>
      <c r="B19" s="5">
        <f>B17/B6</f>
        <v>56.801589079194628</v>
      </c>
      <c r="D19" s="8" t="s">
        <v>37</v>
      </c>
      <c r="E19" s="8"/>
      <c r="F19" s="8"/>
      <c r="G19" s="8"/>
      <c r="H19" s="8"/>
      <c r="I19" s="8"/>
      <c r="J19" s="8"/>
      <c r="K19" s="8"/>
      <c r="L19" s="8"/>
    </row>
    <row r="20" spans="1:12" ht="16.5" thickTop="1" thickBot="1" x14ac:dyDescent="0.3">
      <c r="A20" s="6" t="s">
        <v>29</v>
      </c>
      <c r="B20" s="5">
        <f>B17/B10/B6</f>
        <v>0.15955502550335568</v>
      </c>
      <c r="D20" s="8"/>
      <c r="E20" s="8"/>
      <c r="F20" s="8"/>
      <c r="G20" s="8"/>
      <c r="H20" s="8"/>
      <c r="I20" s="8"/>
      <c r="J20" s="8"/>
      <c r="K20" s="8"/>
      <c r="L20" s="8"/>
    </row>
    <row r="21" spans="1:12" ht="15.75" thickTop="1" x14ac:dyDescent="0.25"/>
  </sheetData>
  <mergeCells count="6">
    <mergeCell ref="D19:L20"/>
    <mergeCell ref="C5:E5"/>
    <mergeCell ref="D12:E12"/>
    <mergeCell ref="D13:E13"/>
    <mergeCell ref="D14:E14"/>
    <mergeCell ref="D15:E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List1</vt:lpstr>
      <vt:lpstr>List2</vt:lpstr>
      <vt:lpstr>List3</vt:lpstr>
      <vt:lpstr>List4</vt:lpstr>
      <vt:lpstr>List5</vt:lpstr>
      <vt:lpstr>List6</vt:lpstr>
      <vt:lpstr>List7</vt:lpstr>
      <vt:lpstr>D1Ex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2012-05-31T16:44:28Z</dcterms:created>
  <dcterms:modified xsi:type="dcterms:W3CDTF">2012-10-11T17:15:56Z</dcterms:modified>
</cp:coreProperties>
</file>